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755" tabRatio="751"/>
  </bookViews>
  <sheets>
    <sheet name="ict" sheetId="8" r:id="rId1"/>
    <sheet name="صنعتی" sheetId="7" r:id="rId2"/>
  </sheets>
  <definedNames>
    <definedName name="ف686" localSheetId="0">#REF!</definedName>
    <definedName name="ف686">#REF!</definedName>
  </definedNames>
  <calcPr calcId="145621"/>
</workbook>
</file>

<file path=xl/calcChain.xml><?xml version="1.0" encoding="utf-8"?>
<calcChain xmlns="http://schemas.openxmlformats.org/spreadsheetml/2006/main">
  <c r="E183" i="8" l="1"/>
  <c r="E195" i="8"/>
  <c r="E211" i="8"/>
  <c r="H221" i="8" l="1"/>
  <c r="H222" i="8"/>
  <c r="H223" i="8"/>
  <c r="H224" i="8"/>
  <c r="H225" i="8"/>
  <c r="H226" i="8"/>
  <c r="H227" i="8"/>
  <c r="H228" i="8"/>
  <c r="H229" i="8"/>
  <c r="H230" i="8"/>
  <c r="H220" i="8"/>
  <c r="D229" i="8"/>
  <c r="D230" i="8"/>
  <c r="F230" i="8"/>
  <c r="E189" i="8"/>
  <c r="D192" i="8"/>
  <c r="C192" i="8"/>
  <c r="C193" i="8"/>
  <c r="E133" i="8"/>
  <c r="C189" i="8" l="1"/>
  <c r="C190" i="8"/>
  <c r="C191" i="8"/>
  <c r="G113" i="8" l="1"/>
  <c r="G114" i="8"/>
  <c r="G115" i="8"/>
  <c r="G112" i="8"/>
  <c r="F56" i="8"/>
  <c r="F57" i="8"/>
  <c r="F58" i="8"/>
  <c r="F55" i="8"/>
  <c r="F45" i="8"/>
  <c r="F46" i="8"/>
  <c r="F47" i="8"/>
  <c r="F48" i="8"/>
  <c r="F44" i="8"/>
  <c r="F37" i="8"/>
  <c r="F38" i="8"/>
  <c r="F36" i="8"/>
  <c r="F22" i="8"/>
  <c r="F21" i="8"/>
  <c r="G202" i="8"/>
  <c r="H202" i="8"/>
  <c r="F147" i="8"/>
  <c r="F148" i="8"/>
  <c r="F149" i="8"/>
  <c r="F150" i="8"/>
  <c r="F146" i="8"/>
  <c r="E96" i="8"/>
  <c r="F27" i="8" l="1"/>
  <c r="F28" i="8" s="1"/>
  <c r="D188" i="8" s="1"/>
  <c r="D256" i="8"/>
  <c r="D249" i="8"/>
  <c r="D228" i="8"/>
  <c r="F227" i="8"/>
  <c r="D227" i="8"/>
  <c r="F226" i="8"/>
  <c r="D226" i="8"/>
  <c r="F225" i="8"/>
  <c r="D225" i="8"/>
  <c r="F224" i="8"/>
  <c r="D224" i="8"/>
  <c r="F223" i="8"/>
  <c r="D223" i="8"/>
  <c r="F222" i="8"/>
  <c r="D222" i="8"/>
  <c r="F221" i="8"/>
  <c r="D221" i="8"/>
  <c r="F220" i="8"/>
  <c r="D220" i="8"/>
  <c r="H204" i="8"/>
  <c r="H210" i="8" s="1"/>
  <c r="G204" i="8"/>
  <c r="G210" i="8" s="1"/>
  <c r="F202" i="8"/>
  <c r="F204" i="8" s="1"/>
  <c r="F210" i="8" s="1"/>
  <c r="E202" i="8"/>
  <c r="E204" i="8" s="1"/>
  <c r="E210" i="8" s="1"/>
  <c r="D202" i="8"/>
  <c r="D204" i="8" s="1"/>
  <c r="D210" i="8" s="1"/>
  <c r="F83" i="8" s="1"/>
  <c r="G166" i="8"/>
  <c r="G164" i="8"/>
  <c r="G163" i="8"/>
  <c r="G162" i="8"/>
  <c r="H128" i="8"/>
  <c r="G139" i="8"/>
  <c r="F139" i="8"/>
  <c r="I139" i="8" s="1"/>
  <c r="E139" i="8"/>
  <c r="H139" i="8" s="1"/>
  <c r="G138" i="8"/>
  <c r="F138" i="8"/>
  <c r="I138" i="8" s="1"/>
  <c r="E138" i="8"/>
  <c r="H138" i="8" s="1"/>
  <c r="G137" i="8"/>
  <c r="F137" i="8"/>
  <c r="I137" i="8" s="1"/>
  <c r="E137" i="8"/>
  <c r="H137" i="8" s="1"/>
  <c r="G136" i="8"/>
  <c r="F136" i="8"/>
  <c r="I136" i="8" s="1"/>
  <c r="E136" i="8"/>
  <c r="H136" i="8" s="1"/>
  <c r="G135" i="8"/>
  <c r="F135" i="8"/>
  <c r="I135" i="8" s="1"/>
  <c r="E135" i="8"/>
  <c r="H135" i="8" s="1"/>
  <c r="G134" i="8"/>
  <c r="F134" i="8"/>
  <c r="I134" i="8" s="1"/>
  <c r="E134" i="8"/>
  <c r="H134" i="8" s="1"/>
  <c r="G133" i="8"/>
  <c r="F133" i="8"/>
  <c r="H133" i="8"/>
  <c r="E98" i="8"/>
  <c r="D102" i="8" s="1"/>
  <c r="D106" i="8" s="1"/>
  <c r="E105" i="8" s="1"/>
  <c r="F71" i="8"/>
  <c r="D94" i="8" s="1"/>
  <c r="F59" i="8"/>
  <c r="D157" i="8" s="1"/>
  <c r="G157" i="8" s="1"/>
  <c r="F49" i="8"/>
  <c r="D149" i="8" s="1"/>
  <c r="G149" i="8" s="1"/>
  <c r="F39" i="8"/>
  <c r="D156" i="8" s="1"/>
  <c r="G156" i="8" s="1"/>
  <c r="D246" i="7"/>
  <c r="D245" i="7"/>
  <c r="I135" i="7"/>
  <c r="I136" i="7"/>
  <c r="I137" i="7"/>
  <c r="I138" i="7"/>
  <c r="I139" i="7"/>
  <c r="I140" i="7"/>
  <c r="I134" i="7"/>
  <c r="G135" i="7"/>
  <c r="G136" i="7"/>
  <c r="G137" i="7"/>
  <c r="G138" i="7"/>
  <c r="G139" i="7"/>
  <c r="G140" i="7"/>
  <c r="G134" i="7"/>
  <c r="F135" i="7"/>
  <c r="F136" i="7"/>
  <c r="F137" i="7"/>
  <c r="F138" i="7"/>
  <c r="F139" i="7"/>
  <c r="F140" i="7"/>
  <c r="F134" i="7"/>
  <c r="E135" i="7"/>
  <c r="H135" i="7" s="1"/>
  <c r="E136" i="7"/>
  <c r="H136" i="7" s="1"/>
  <c r="E137" i="7"/>
  <c r="H137" i="7" s="1"/>
  <c r="E138" i="7"/>
  <c r="H138" i="7" s="1"/>
  <c r="E139" i="7"/>
  <c r="H139" i="7" s="1"/>
  <c r="E140" i="7"/>
  <c r="H140" i="7" s="1"/>
  <c r="E134" i="7"/>
  <c r="E141" i="7" s="1"/>
  <c r="E152" i="7"/>
  <c r="F152" i="7"/>
  <c r="G152" i="7"/>
  <c r="H152" i="7"/>
  <c r="D152" i="7"/>
  <c r="E105" i="7"/>
  <c r="E103" i="7"/>
  <c r="F102" i="7"/>
  <c r="D112" i="7"/>
  <c r="E111" i="7"/>
  <c r="F18" i="7"/>
  <c r="F19" i="7"/>
  <c r="F240" i="7"/>
  <c r="G119" i="7"/>
  <c r="G126" i="7" s="1"/>
  <c r="G120" i="7"/>
  <c r="G121" i="7"/>
  <c r="G122" i="7"/>
  <c r="G123" i="7"/>
  <c r="G124" i="7"/>
  <c r="G125" i="7"/>
  <c r="G118" i="7"/>
  <c r="G178" i="7"/>
  <c r="G177" i="7"/>
  <c r="F25" i="7"/>
  <c r="D199" i="7" s="1"/>
  <c r="D257" i="7"/>
  <c r="D264" i="7"/>
  <c r="D231" i="7"/>
  <c r="D232" i="7"/>
  <c r="D233" i="7"/>
  <c r="D234" i="7"/>
  <c r="D235" i="7"/>
  <c r="D236" i="7"/>
  <c r="D237" i="7"/>
  <c r="D238" i="7"/>
  <c r="D239" i="7"/>
  <c r="F231" i="7"/>
  <c r="F241" i="7" s="1"/>
  <c r="F232" i="7"/>
  <c r="F233" i="7"/>
  <c r="F234" i="7"/>
  <c r="F235" i="7"/>
  <c r="F236" i="7"/>
  <c r="F237" i="7"/>
  <c r="F238" i="7"/>
  <c r="F239" i="7"/>
  <c r="E203" i="7"/>
  <c r="E246" i="7"/>
  <c r="F203" i="7"/>
  <c r="F246" i="7"/>
  <c r="G203" i="7"/>
  <c r="G246" i="7"/>
  <c r="H203" i="7"/>
  <c r="H246" i="7"/>
  <c r="E211" i="7"/>
  <c r="E213" i="7"/>
  <c r="E221" i="7" s="1"/>
  <c r="F211" i="7"/>
  <c r="F213" i="7" s="1"/>
  <c r="F221" i="7" s="1"/>
  <c r="G211" i="7"/>
  <c r="G213" i="7" s="1"/>
  <c r="G221" i="7" s="1"/>
  <c r="H211" i="7"/>
  <c r="H213" i="7" s="1"/>
  <c r="H221" i="7" s="1"/>
  <c r="D211" i="7"/>
  <c r="D213" i="7" s="1"/>
  <c r="D221" i="7" s="1"/>
  <c r="D240" i="7"/>
  <c r="D241" i="7"/>
  <c r="H204" i="7"/>
  <c r="H222" i="7" s="1"/>
  <c r="G204" i="7"/>
  <c r="G222" i="7" s="1"/>
  <c r="F204" i="7"/>
  <c r="F222" i="7" s="1"/>
  <c r="E204" i="7"/>
  <c r="E222" i="7" s="1"/>
  <c r="G176" i="7"/>
  <c r="G175" i="7"/>
  <c r="G179" i="7" s="1"/>
  <c r="D196" i="7" s="1"/>
  <c r="F79" i="7"/>
  <c r="D101" i="7" s="1"/>
  <c r="F101" i="7" s="1"/>
  <c r="F67" i="7"/>
  <c r="D169" i="7" s="1"/>
  <c r="G169" i="7" s="1"/>
  <c r="F53" i="7"/>
  <c r="D100" i="7" s="1"/>
  <c r="F41" i="7"/>
  <c r="D98" i="7" s="1"/>
  <c r="F98" i="7" s="1"/>
  <c r="E245" i="7"/>
  <c r="F245" i="7"/>
  <c r="G245" i="7"/>
  <c r="H245" i="7"/>
  <c r="D160" i="7"/>
  <c r="G160" i="7" s="1"/>
  <c r="D168" i="7"/>
  <c r="G168" i="7" s="1"/>
  <c r="G170" i="7" s="1"/>
  <c r="D197" i="7" s="1"/>
  <c r="F206" i="7"/>
  <c r="H206" i="7"/>
  <c r="G158" i="8" l="1"/>
  <c r="D186" i="8" s="1"/>
  <c r="F140" i="8"/>
  <c r="I133" i="8"/>
  <c r="I140" i="8" s="1"/>
  <c r="E102" i="8"/>
  <c r="E104" i="8"/>
  <c r="E103" i="8"/>
  <c r="G116" i="8"/>
  <c r="F79" i="8" s="1"/>
  <c r="H140" i="8"/>
  <c r="G167" i="8"/>
  <c r="D185" i="8" s="1"/>
  <c r="D91" i="8"/>
  <c r="F91" i="8" s="1"/>
  <c r="D93" i="8"/>
  <c r="F93" i="8" s="1"/>
  <c r="G140" i="8"/>
  <c r="D148" i="8"/>
  <c r="G148" i="8" s="1"/>
  <c r="D92" i="8"/>
  <c r="F92" i="8" s="1"/>
  <c r="F94" i="8"/>
  <c r="D146" i="8"/>
  <c r="G146" i="8" s="1"/>
  <c r="F23" i="8"/>
  <c r="D90" i="8" s="1"/>
  <c r="E140" i="8"/>
  <c r="D194" i="7"/>
  <c r="F87" i="7"/>
  <c r="D158" i="7"/>
  <c r="G158" i="7" s="1"/>
  <c r="F100" i="7"/>
  <c r="F141" i="7"/>
  <c r="H134" i="7"/>
  <c r="G206" i="7"/>
  <c r="G141" i="7"/>
  <c r="F20" i="7"/>
  <c r="D97" i="7" s="1"/>
  <c r="E108" i="7"/>
  <c r="E110" i="7"/>
  <c r="E109" i="7"/>
  <c r="D99" i="7"/>
  <c r="F99" i="7" s="1"/>
  <c r="F223" i="7"/>
  <c r="F225" i="7" s="1"/>
  <c r="G252" i="7" s="1"/>
  <c r="F247" i="7"/>
  <c r="D157" i="7"/>
  <c r="G223" i="7"/>
  <c r="G225" i="7" s="1"/>
  <c r="H252" i="7" s="1"/>
  <c r="G247" i="7"/>
  <c r="G242" i="7"/>
  <c r="E242" i="7" s="1"/>
  <c r="H247" i="7"/>
  <c r="H223" i="7"/>
  <c r="H225" i="7" s="1"/>
  <c r="I252" i="7" s="1"/>
  <c r="E223" i="7"/>
  <c r="E225" i="7" s="1"/>
  <c r="F252" i="7" s="1"/>
  <c r="E247" i="7"/>
  <c r="E206" i="7"/>
  <c r="D159" i="7"/>
  <c r="G159" i="7" s="1"/>
  <c r="D184" i="8" l="1"/>
  <c r="G172" i="8"/>
  <c r="D95" i="8"/>
  <c r="F95" i="8" s="1"/>
  <c r="D147" i="8"/>
  <c r="G147" i="8" s="1"/>
  <c r="D96" i="8"/>
  <c r="G176" i="8" s="1"/>
  <c r="D193" i="8" s="1"/>
  <c r="D183" i="8"/>
  <c r="F128" i="8"/>
  <c r="D128" i="8"/>
  <c r="G128" i="8"/>
  <c r="E128" i="8"/>
  <c r="G174" i="8"/>
  <c r="D191" i="8" s="1"/>
  <c r="F82" i="8"/>
  <c r="D189" i="8"/>
  <c r="F85" i="8"/>
  <c r="D97" i="8" s="1"/>
  <c r="F90" i="8"/>
  <c r="F96" i="8" s="1"/>
  <c r="I141" i="7"/>
  <c r="H141" i="7"/>
  <c r="D103" i="7"/>
  <c r="G187" i="7" s="1"/>
  <c r="F97" i="7"/>
  <c r="F103" i="7" s="1"/>
  <c r="I262" i="7"/>
  <c r="I264" i="7" s="1"/>
  <c r="F262" i="7"/>
  <c r="F264" i="7" s="1"/>
  <c r="D161" i="7"/>
  <c r="G161" i="7" s="1"/>
  <c r="G157" i="7"/>
  <c r="G162" i="7" s="1"/>
  <c r="D198" i="7" s="1"/>
  <c r="E253" i="7" s="1"/>
  <c r="F253" i="7" s="1"/>
  <c r="G253" i="7" s="1"/>
  <c r="H253" i="7" s="1"/>
  <c r="I253" i="7" s="1"/>
  <c r="I257" i="7" s="1"/>
  <c r="I265" i="7" s="1"/>
  <c r="H262" i="7"/>
  <c r="H264" i="7" s="1"/>
  <c r="G262" i="7"/>
  <c r="G264" i="7" s="1"/>
  <c r="E194" i="8" l="1"/>
  <c r="D150" i="8"/>
  <c r="G150" i="8" s="1"/>
  <c r="G151" i="8" s="1"/>
  <c r="D187" i="8" s="1"/>
  <c r="E245" i="8" s="1"/>
  <c r="F245" i="8" s="1"/>
  <c r="G245" i="8" s="1"/>
  <c r="H245" i="8" s="1"/>
  <c r="F183" i="8"/>
  <c r="F194" i="8" s="1"/>
  <c r="E237" i="8"/>
  <c r="E238" i="8"/>
  <c r="F97" i="8"/>
  <c r="F98" i="8" s="1"/>
  <c r="G173" i="8"/>
  <c r="D190" i="8" s="1"/>
  <c r="G186" i="7"/>
  <c r="F89" i="7"/>
  <c r="F92" i="7" s="1"/>
  <c r="D195" i="7"/>
  <c r="D203" i="7" s="1"/>
  <c r="G184" i="7"/>
  <c r="D200" i="7" s="1"/>
  <c r="G257" i="7"/>
  <c r="G265" i="7" s="1"/>
  <c r="H257" i="7"/>
  <c r="H265" i="7" s="1"/>
  <c r="F257" i="7"/>
  <c r="F265" i="7" s="1"/>
  <c r="E239" i="8" l="1"/>
  <c r="G177" i="8"/>
  <c r="E197" i="8"/>
  <c r="E212" i="8"/>
  <c r="E214" i="8" s="1"/>
  <c r="F244" i="8" s="1"/>
  <c r="F254" i="8" s="1"/>
  <c r="F256" i="8" s="1"/>
  <c r="G183" i="8"/>
  <c r="G194" i="8" s="1"/>
  <c r="F238" i="8"/>
  <c r="F237" i="8"/>
  <c r="F195" i="8"/>
  <c r="D98" i="8"/>
  <c r="D104" i="7"/>
  <c r="G185" i="7"/>
  <c r="G188" i="7" s="1"/>
  <c r="D204" i="7"/>
  <c r="D222" i="7" s="1"/>
  <c r="D223" i="7" s="1"/>
  <c r="D225" i="7" s="1"/>
  <c r="E252" i="7" s="1"/>
  <c r="F249" i="8" l="1"/>
  <c r="F257" i="8" s="1"/>
  <c r="F239" i="8"/>
  <c r="H183" i="8"/>
  <c r="H194" i="8" s="1"/>
  <c r="G237" i="8"/>
  <c r="G238" i="8"/>
  <c r="G195" i="8"/>
  <c r="F211" i="8"/>
  <c r="F212" i="8" s="1"/>
  <c r="F214" i="8" s="1"/>
  <c r="G244" i="8" s="1"/>
  <c r="F197" i="8"/>
  <c r="D247" i="7"/>
  <c r="D206" i="7"/>
  <c r="D105" i="7"/>
  <c r="F104" i="7"/>
  <c r="F105" i="7" s="1"/>
  <c r="E262" i="7"/>
  <c r="E264" i="7" s="1"/>
  <c r="E257" i="7"/>
  <c r="G239" i="8" l="1"/>
  <c r="G197" i="8"/>
  <c r="G211" i="8"/>
  <c r="G212" i="8" s="1"/>
  <c r="G214" i="8" s="1"/>
  <c r="H244" i="8" s="1"/>
  <c r="G254" i="8"/>
  <c r="G256" i="8" s="1"/>
  <c r="G249" i="8"/>
  <c r="H238" i="8"/>
  <c r="H237" i="8"/>
  <c r="H195" i="8"/>
  <c r="E265" i="7"/>
  <c r="E266" i="7" s="1"/>
  <c r="F266" i="7" s="1"/>
  <c r="G266" i="7" s="1"/>
  <c r="H266" i="7" s="1"/>
  <c r="I266" i="7" s="1"/>
  <c r="H211" i="8" l="1"/>
  <c r="H212" i="8" s="1"/>
  <c r="H214" i="8" s="1"/>
  <c r="H197" i="8"/>
  <c r="H239" i="8"/>
  <c r="G257" i="8"/>
  <c r="H249" i="8"/>
  <c r="H254" i="8"/>
  <c r="H256" i="8" s="1"/>
  <c r="H257" i="8" l="1"/>
  <c r="F232" i="8"/>
  <c r="G233" i="8"/>
  <c r="E233" i="8"/>
  <c r="D232" i="8"/>
  <c r="H232" i="8"/>
  <c r="D231" i="8"/>
  <c r="F231" i="8"/>
  <c r="D237" i="8"/>
  <c r="H231" i="8"/>
  <c r="D197" i="8"/>
  <c r="D238" i="8"/>
  <c r="D239" i="8"/>
  <c r="E256" i="8"/>
  <c r="E254" i="8"/>
  <c r="H258" i="8"/>
  <c r="G258" i="8"/>
  <c r="E244" i="8"/>
  <c r="E249" i="8"/>
  <c r="E257" i="8"/>
  <c r="E258" i="8"/>
  <c r="F258" i="8"/>
  <c r="D194" i="8"/>
  <c r="D195" i="8"/>
  <c r="D211" i="8"/>
  <c r="D212" i="8"/>
  <c r="D214" i="8"/>
</calcChain>
</file>

<file path=xl/sharedStrings.xml><?xml version="1.0" encoding="utf-8"?>
<sst xmlns="http://schemas.openxmlformats.org/spreadsheetml/2006/main" count="582" uniqueCount="251">
  <si>
    <t>رديف</t>
  </si>
  <si>
    <t>(ارقام: هزار ريال)</t>
  </si>
  <si>
    <t>واحد</t>
  </si>
  <si>
    <t>شرح محصول</t>
  </si>
  <si>
    <t>سال 1</t>
  </si>
  <si>
    <t>سال 2</t>
  </si>
  <si>
    <t>سال 3</t>
  </si>
  <si>
    <t>شرح</t>
  </si>
  <si>
    <t>جمع كل</t>
  </si>
  <si>
    <t>ماشين آلات و تجهيزات</t>
  </si>
  <si>
    <t>نام ماشين آلات و تجهيزات</t>
  </si>
  <si>
    <t>تعداد</t>
  </si>
  <si>
    <t>جمع</t>
  </si>
  <si>
    <t>برآورد هزينه هاي مربوطه به اثاثيه اداري، قفسه هاي انبار، تاسيسات ايمني و غيره</t>
  </si>
  <si>
    <t>شـــرح</t>
  </si>
  <si>
    <t>هزينه واحد به ريال</t>
  </si>
  <si>
    <t>هزينه كل (هزارريال)</t>
  </si>
  <si>
    <t>6-10) هزينه قبل از بهره برداري:</t>
  </si>
  <si>
    <t>شرح هزينه</t>
  </si>
  <si>
    <t>مبلغ (هزارريال)</t>
  </si>
  <si>
    <t>7- بررسي مالي طرح:</t>
  </si>
  <si>
    <t>7-1) سرمايه در گردش:</t>
  </si>
  <si>
    <t>توضيحات</t>
  </si>
  <si>
    <t>براي مدت</t>
  </si>
  <si>
    <t>ماه</t>
  </si>
  <si>
    <t>مواد اوليه</t>
  </si>
  <si>
    <t>كالاي ساخته شده</t>
  </si>
  <si>
    <t>مطالبات</t>
  </si>
  <si>
    <t>تنخواه گردان</t>
  </si>
  <si>
    <t>جمع سرمايه در گردش</t>
  </si>
  <si>
    <t>6-2) جدول سرمايه گذاري طرح:</t>
  </si>
  <si>
    <t>انجام شده</t>
  </si>
  <si>
    <t>باقيمانده</t>
  </si>
  <si>
    <t>ماشين آلات</t>
  </si>
  <si>
    <t>هـ.ق.ب</t>
  </si>
  <si>
    <t>جمع سرمايه ثابت</t>
  </si>
  <si>
    <t>سرمايه در گردش سال اول (از قسمت بررسي مالي طرح)</t>
  </si>
  <si>
    <t>قيمت واحد به ريال</t>
  </si>
  <si>
    <t>ميزان مصرف در سال</t>
  </si>
  <si>
    <t>7-4) هزينه پرسنلي:</t>
  </si>
  <si>
    <t>پرسنل مورد نياز و برآورد هزينه ساليانه بشرح جدول زير:</t>
  </si>
  <si>
    <t>شــــرح</t>
  </si>
  <si>
    <t>تعداد (نفر)</t>
  </si>
  <si>
    <t>جـــمـــع</t>
  </si>
  <si>
    <t>7-5) هزينه استهلاك:</t>
  </si>
  <si>
    <t>مبلغ سرمايه گذاري (هزارريال)</t>
  </si>
  <si>
    <t>متوسط عمر مفيد (سال)</t>
  </si>
  <si>
    <t>ضريب استهلاك</t>
  </si>
  <si>
    <t>مبلغ هزينه به هزارريال</t>
  </si>
  <si>
    <t>اثاثيه اداري</t>
  </si>
  <si>
    <t>6-6) هزينه تعميرات و نگهداري:</t>
  </si>
  <si>
    <t>درصد هزينه تعميرات و نگهداري ساليانه</t>
  </si>
  <si>
    <t>مبلغ هزينه به هزار ريال</t>
  </si>
  <si>
    <t>ماشين آلات اصلي</t>
  </si>
  <si>
    <t>مصرف ساليانه</t>
  </si>
  <si>
    <t>واحد مصرف</t>
  </si>
  <si>
    <t>واحد هزينه به ريال</t>
  </si>
  <si>
    <t>هزينه ساليانه به هزار ريال</t>
  </si>
  <si>
    <t>هزينه برق مصرفي</t>
  </si>
  <si>
    <t>هزينه آب مصرفي</t>
  </si>
  <si>
    <t>هزارريال</t>
  </si>
  <si>
    <t>درصد</t>
  </si>
  <si>
    <t>8- بررسي مالي طرح:</t>
  </si>
  <si>
    <t>مجموع هزينه هاي ساليانه</t>
  </si>
  <si>
    <t>8-2) درآمد ساليانه:</t>
  </si>
  <si>
    <t>قيمت تمام شده واحد كالا:</t>
  </si>
  <si>
    <t>سال اول</t>
  </si>
  <si>
    <t>سال دوم</t>
  </si>
  <si>
    <t>سال سوم</t>
  </si>
  <si>
    <t>سال چهارم</t>
  </si>
  <si>
    <t>سال پنجم</t>
  </si>
  <si>
    <t>درآمد حاصل از فروش</t>
  </si>
  <si>
    <t>هزينه هاي ساليانه (غير از هزينه مالي)</t>
  </si>
  <si>
    <t>سود ناويژه</t>
  </si>
  <si>
    <t>هزينه هاي مالي و بانكي</t>
  </si>
  <si>
    <t>سود ويژه</t>
  </si>
  <si>
    <t>منابع:</t>
  </si>
  <si>
    <t>سرمايه ثابت</t>
  </si>
  <si>
    <t>سرمايه در گردش</t>
  </si>
  <si>
    <t>(ارقام: هزارريال)</t>
  </si>
  <si>
    <t>متفرقه و پيش بيني نشده (10% موارد فوق)</t>
  </si>
  <si>
    <t>ظرفيت اسمي سالانه</t>
  </si>
  <si>
    <t>سال 4</t>
  </si>
  <si>
    <t>سال 5</t>
  </si>
  <si>
    <t>قيمت واحد (هزار ريال)</t>
  </si>
  <si>
    <t>كل فروش (هزار ريال)</t>
  </si>
  <si>
    <t>ميزان توليد را در طي 5 سال اول بهره برداري در جدول ذيل پيش بيني نماييد:</t>
  </si>
  <si>
    <t>ابزار و تجهيزات آزمايشگاهي</t>
  </si>
  <si>
    <t>جمع كل سرمايه گذاري(ثابت و سرمايه در گردش)</t>
  </si>
  <si>
    <t>8-1) هزينه توليد طرح:</t>
  </si>
  <si>
    <t>پيش بيني عملكرد سود (زيان):</t>
  </si>
  <si>
    <t>اثاثه و مبلمان اداري</t>
  </si>
  <si>
    <t>هزينه‌هاي سربار:</t>
  </si>
  <si>
    <t>هزينه ( هزار ريال)</t>
  </si>
  <si>
    <t>هزينه‌ سربار نيروي انساني</t>
  </si>
  <si>
    <t>هزينه سربار اداري</t>
  </si>
  <si>
    <t>مقدار توليد در سال هاي بهره برداري</t>
  </si>
  <si>
    <t>متراژ</t>
  </si>
  <si>
    <t>قيمت كل</t>
  </si>
  <si>
    <t>قيمت واحد (ريال)</t>
  </si>
  <si>
    <t xml:space="preserve"> ظرفيت توليد:</t>
  </si>
  <si>
    <t xml:space="preserve"> تجهيزات و لوازم آزمايشگاهي:</t>
  </si>
  <si>
    <t xml:space="preserve"> اثاثه و لوازم اداري:</t>
  </si>
  <si>
    <t>هزينه بيمه ساختمان و تجهيزات</t>
  </si>
  <si>
    <t xml:space="preserve">برآورد هزينه </t>
  </si>
  <si>
    <t>قيمت تمام شده (هزار ريال)</t>
  </si>
  <si>
    <t>گاز مايع</t>
  </si>
  <si>
    <t>عدد</t>
  </si>
  <si>
    <t>سایر</t>
  </si>
  <si>
    <t>تهیه مشخصات فنی</t>
  </si>
  <si>
    <t>حقوق</t>
  </si>
  <si>
    <t>هزینه دفتری و سربار اداری</t>
  </si>
  <si>
    <t>هزینه تحقیقات اولیه</t>
  </si>
  <si>
    <t>هزینه سفر</t>
  </si>
  <si>
    <t>تلفن + اينترنت</t>
  </si>
  <si>
    <t xml:space="preserve"> حقوق ساليانه</t>
  </si>
  <si>
    <t>حقوق ساليانه</t>
  </si>
  <si>
    <t>حقوق و دستمزد</t>
  </si>
  <si>
    <t>ضریب</t>
  </si>
  <si>
    <t xml:space="preserve"> پيش بيني نشده</t>
  </si>
  <si>
    <t xml:space="preserve">ه ق ب </t>
  </si>
  <si>
    <t>سرمايه در گردش براي يك دوره توليد در سال اول بشرح جدول ذيل</t>
  </si>
  <si>
    <t>7-3) هزينه مواد اوليه  : در سال اول</t>
  </si>
  <si>
    <t>مترمکعب</t>
  </si>
  <si>
    <t>لیتر</t>
  </si>
  <si>
    <t>پالس</t>
  </si>
  <si>
    <t>کیلووات برساعت</t>
  </si>
  <si>
    <t xml:space="preserve"> نــام و مشخصات فني ماشين آلات و تجهيزات موردنيـــاز طرح </t>
  </si>
  <si>
    <t xml:space="preserve">جمع کل </t>
  </si>
  <si>
    <t>8-5) محاسبة نقطة سربه سر:</t>
  </si>
  <si>
    <t>هزينه متغير</t>
  </si>
  <si>
    <t>هزينه ثابت</t>
  </si>
  <si>
    <t>مفدار (هزارريال)</t>
  </si>
  <si>
    <t>مقدار (هزارريال)</t>
  </si>
  <si>
    <t>هزينه مواد اوليه</t>
  </si>
  <si>
    <t>هزينه حقوق و دستمزد</t>
  </si>
  <si>
    <t>هزينه انواع انرژي</t>
  </si>
  <si>
    <t>هزينه هاي تعميرات و نگهداري</t>
  </si>
  <si>
    <t>هزينه هاي استهلاك</t>
  </si>
  <si>
    <t>هزينه اجاره</t>
  </si>
  <si>
    <t>هزينه بازاريابي و فروش</t>
  </si>
  <si>
    <t>هزينه تحقيق و توسعه R&amp;D</t>
  </si>
  <si>
    <t>هزينه متفرقه و پيش بيني نشده</t>
  </si>
  <si>
    <t>جمع هزينه هاي ساليانه توليد</t>
  </si>
  <si>
    <t>دوران سازندگي</t>
  </si>
  <si>
    <t>سرمايه شركت</t>
  </si>
  <si>
    <t>جمع كل منابع</t>
  </si>
  <si>
    <t>مصارف:</t>
  </si>
  <si>
    <t>بازپرداخت اصل تسهيلات</t>
  </si>
  <si>
    <t>ماليات</t>
  </si>
  <si>
    <t>اندوخته ها</t>
  </si>
  <si>
    <t>جمع مصارف</t>
  </si>
  <si>
    <t>مازاد</t>
  </si>
  <si>
    <t>مازاد انباشته</t>
  </si>
  <si>
    <t>هـ حقوق و دستمزد</t>
  </si>
  <si>
    <t>هـ انواع انرژي</t>
  </si>
  <si>
    <t>هـ تعمير و نگهداري</t>
  </si>
  <si>
    <t>هـ استهلاك</t>
  </si>
  <si>
    <t>هـ اجاره</t>
  </si>
  <si>
    <t>هـ  بازار يابي و تبليغات</t>
  </si>
  <si>
    <t>هـ تحقيق و توسعه (R&amp;D)</t>
  </si>
  <si>
    <t>هـ متفرقه و پيش بيني نشده</t>
  </si>
  <si>
    <t>مکان</t>
  </si>
  <si>
    <t xml:space="preserve">كل هزينه حقوق و مزايا 17 ماه </t>
  </si>
  <si>
    <t>(هزارريال)</t>
  </si>
  <si>
    <t>مبلغ سرمايه گذاري(هزارريال)</t>
  </si>
  <si>
    <t>سال1</t>
  </si>
  <si>
    <t>سال3</t>
  </si>
  <si>
    <t>سال4</t>
  </si>
  <si>
    <t>سال5</t>
  </si>
  <si>
    <t xml:space="preserve"> </t>
  </si>
  <si>
    <t>هزينه سربار کارگاه</t>
  </si>
  <si>
    <t>قيمت واحد (میاتگین)</t>
  </si>
  <si>
    <t>تعداد محصول فروخته شده</t>
  </si>
  <si>
    <t>مشخصات محل اجراي طرح بشرح ذيل است:</t>
  </si>
  <si>
    <r>
      <t xml:space="preserve"> رهن کامل</t>
    </r>
    <r>
      <rPr>
        <sz val="12"/>
        <rFont val="Wingdings"/>
        <charset val="2"/>
      </rPr>
      <t>o</t>
    </r>
  </si>
  <si>
    <r>
      <t>خرید زمین/ ساختمان</t>
    </r>
    <r>
      <rPr>
        <sz val="12"/>
        <rFont val="Wingdings"/>
        <charset val="2"/>
      </rPr>
      <t>o</t>
    </r>
  </si>
  <si>
    <r>
      <t xml:space="preserve">اجاره </t>
    </r>
    <r>
      <rPr>
        <sz val="12"/>
        <rFont val="Wingdings"/>
        <charset val="2"/>
      </rPr>
      <t>o</t>
    </r>
  </si>
  <si>
    <t xml:space="preserve">توضیح1: مبلغ خرید مکان (زمین و ساختمان) و یا رهن در سرمایه ثابت محاسبه میشود </t>
  </si>
  <si>
    <t>توضیح2: مبلغ اجاره مکان در هزینه های سالیانه منظور میگردد.</t>
  </si>
  <si>
    <t>خرید زمین/ ساختمان و یا رهن</t>
  </si>
  <si>
    <t>هزینه نوسازی و تاسیسات محل</t>
  </si>
  <si>
    <t>اجاره مکان</t>
  </si>
  <si>
    <t>اجاره ماهیانه</t>
  </si>
  <si>
    <t>اجاره سالیانه</t>
  </si>
  <si>
    <t>زمين / ساختمان / رهن</t>
  </si>
  <si>
    <t xml:space="preserve">هزينه مواد در سال </t>
  </si>
  <si>
    <t>به هزار ريال</t>
  </si>
  <si>
    <t xml:space="preserve">هـ سربار </t>
  </si>
  <si>
    <t xml:space="preserve">هزينه سربار </t>
  </si>
  <si>
    <t>نقطة سربه سر در سال اول</t>
  </si>
  <si>
    <t>نقطة سربه سر در سال های برنامه</t>
  </si>
  <si>
    <t>هزینه متغیر</t>
  </si>
  <si>
    <t>هزینه ثابت</t>
  </si>
  <si>
    <t xml:space="preserve">نقطة سربه سر </t>
  </si>
  <si>
    <t>هزینه های نمونه سازی</t>
  </si>
  <si>
    <t>سرمایه شرکت</t>
  </si>
  <si>
    <t>جاری شرکا</t>
  </si>
  <si>
    <t>تسهیلات پارک</t>
  </si>
  <si>
    <t>سایر تسهیلات</t>
  </si>
  <si>
    <t>مبلغ</t>
  </si>
  <si>
    <t>متوسط حقوق ماهيانه به ريال</t>
  </si>
  <si>
    <t>6-7) برآورد مصرف و هزينه انرژي  ساليانه</t>
  </si>
  <si>
    <t xml:space="preserve">تسهيلات </t>
  </si>
  <si>
    <t>ذخیره استهلاك</t>
  </si>
  <si>
    <t>جاری سهامداران</t>
  </si>
  <si>
    <t xml:space="preserve"> ظرفيت توليد یا فروش</t>
  </si>
  <si>
    <t xml:space="preserve">تعداد کاربران عضو .... </t>
  </si>
  <si>
    <t>تعداد کاربران رایگان</t>
  </si>
  <si>
    <t>تعداد کاربران جدید</t>
  </si>
  <si>
    <t>6 ماه اول</t>
  </si>
  <si>
    <t>6 ماه دوم</t>
  </si>
  <si>
    <t xml:space="preserve">6 ماه سوم </t>
  </si>
  <si>
    <t>6 ماه چهارم</t>
  </si>
  <si>
    <t xml:space="preserve">6 ماه پنجم </t>
  </si>
  <si>
    <t>6 ماه ششم</t>
  </si>
  <si>
    <t xml:space="preserve">هزینه نوسازی </t>
  </si>
  <si>
    <t>منابع تامین سرمایه</t>
  </si>
  <si>
    <t>تعداد پرسنل مورد نياز در هر سال:</t>
  </si>
  <si>
    <t>تعداد نفر</t>
  </si>
  <si>
    <t>برآورد هزينه ساليانه پرسنلی (بر مبنای 17 ماه)</t>
  </si>
  <si>
    <t>تلفن</t>
  </si>
  <si>
    <t>اينترنت</t>
  </si>
  <si>
    <t>گیگا بایت</t>
  </si>
  <si>
    <t>..</t>
  </si>
  <si>
    <t xml:space="preserve">فروش سرویس </t>
  </si>
  <si>
    <t xml:space="preserve">قيمت واحد </t>
  </si>
  <si>
    <t xml:space="preserve">قيمت تمام شده </t>
  </si>
  <si>
    <t>(هزار ريال)</t>
  </si>
  <si>
    <t xml:space="preserve">هزينه واحد </t>
  </si>
  <si>
    <t>قيمت واحد به هزار ريال</t>
  </si>
  <si>
    <t>شغل</t>
  </si>
  <si>
    <t>مبلغ کل (هزارريال)</t>
  </si>
  <si>
    <t>باقیمانده</t>
  </si>
  <si>
    <t>کالای ساخته شده</t>
  </si>
  <si>
    <t>کالای در جریان ساخت</t>
  </si>
  <si>
    <t>ميزان توليد یا فروش را در طي 5 یا حداقل 3 سال اول بهره برداري به یکی از طرق زیر پيش بيني نماييد:</t>
  </si>
  <si>
    <t>هزینه انواع انرژي</t>
  </si>
  <si>
    <t>هزینه اجاره</t>
  </si>
  <si>
    <t>هزینه متفرقه و پيش بيني نشده</t>
  </si>
  <si>
    <r>
      <t>هزينه‌ سربار نيروي انساني</t>
    </r>
    <r>
      <rPr>
        <b/>
        <sz val="12"/>
        <color rgb="FFFF0000"/>
        <rFont val="B Nazanin"/>
        <charset val="178"/>
      </rPr>
      <t xml:space="preserve"> </t>
    </r>
  </si>
  <si>
    <t>هزینه استهلاك</t>
  </si>
  <si>
    <t>هزینه تعمير و نگهداري</t>
  </si>
  <si>
    <t>هزینه تحقيق و توسعه (R&amp;D)</t>
  </si>
  <si>
    <t>رهن - خرید زمین یا ساختمان</t>
  </si>
  <si>
    <t>مدیر عامل</t>
  </si>
  <si>
    <t>مدیر تولید</t>
  </si>
  <si>
    <t>هزینه حقوق و دستمزد</t>
  </si>
  <si>
    <t xml:space="preserve"> فروش ساليانه</t>
  </si>
  <si>
    <t>هزينه سربار اداري و فروش (تبلیغات)</t>
  </si>
  <si>
    <t xml:space="preserve">هزينه‌ سربار نيروي انساني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</si>
</sst>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#,##0.0"/>
    <numFmt numFmtId="166" formatCode="_-* #,##0_-;_-* #,##0\-;_-* &quot;-&quot;??_-;_-@_-"/>
    <numFmt numFmtId="167" formatCode="_-* #,##0.0_-;_-* #,##0.0\-;_-* &quot;-&quot;?_-;_-@_-"/>
    <numFmt numFmtId="168" formatCode="0.0"/>
    <numFmt numFmtId="169" formatCode="0.000"/>
  </numFmts>
  <fonts count="12" x14ac:knownFonts="1">
    <font>
      <sz val="12"/>
      <name val="Arial"/>
      <charset val="178"/>
    </font>
    <font>
      <sz val="12"/>
      <name val="Arial"/>
      <family val="2"/>
    </font>
    <font>
      <sz val="12"/>
      <name val="B Nazanin"/>
      <charset val="178"/>
    </font>
    <font>
      <sz val="10"/>
      <name val="Arial"/>
      <family val="2"/>
    </font>
    <font>
      <sz val="12"/>
      <color indexed="10"/>
      <name val="B Nazanin"/>
      <charset val="178"/>
    </font>
    <font>
      <b/>
      <sz val="12"/>
      <name val="B Nazanin"/>
      <charset val="178"/>
    </font>
    <font>
      <sz val="11"/>
      <name val="B Nazanin"/>
      <charset val="178"/>
    </font>
    <font>
      <sz val="12"/>
      <name val="Wingdings"/>
      <charset val="2"/>
    </font>
    <font>
      <sz val="12"/>
      <color theme="1"/>
      <name val="B Nazanin"/>
      <charset val="178"/>
    </font>
    <font>
      <b/>
      <sz val="10"/>
      <color rgb="FFFF0000"/>
      <name val="B Nazanin"/>
      <charset val="178"/>
    </font>
    <font>
      <sz val="12"/>
      <color rgb="FFFF0000"/>
      <name val="B Nazanin"/>
      <charset val="178"/>
    </font>
    <font>
      <b/>
      <sz val="12"/>
      <color rgb="FFFF000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 applyAlignment="1">
      <alignment horizontal="center" vertical="center" readingOrder="2"/>
    </xf>
    <xf numFmtId="0" fontId="2" fillId="0" borderId="0" xfId="0" applyFont="1" applyBorder="1" applyAlignment="1">
      <alignment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1" xfId="0" applyFont="1" applyBorder="1" applyAlignment="1">
      <alignment vertical="center" readingOrder="2"/>
    </xf>
    <xf numFmtId="0" fontId="2" fillId="0" borderId="0" xfId="0" applyFont="1"/>
    <xf numFmtId="0" fontId="4" fillId="0" borderId="3" xfId="0" applyFont="1" applyBorder="1" applyAlignment="1">
      <alignment vertical="center" wrapText="1" readingOrder="2"/>
    </xf>
    <xf numFmtId="3" fontId="2" fillId="0" borderId="3" xfId="0" applyNumberFormat="1" applyFont="1" applyBorder="1" applyAlignment="1">
      <alignment vertical="center" readingOrder="2"/>
    </xf>
    <xf numFmtId="3" fontId="2" fillId="0" borderId="4" xfId="0" applyNumberFormat="1" applyFont="1" applyBorder="1" applyAlignment="1">
      <alignment horizontal="center" vertical="center" readingOrder="2"/>
    </xf>
    <xf numFmtId="0" fontId="4" fillId="0" borderId="3" xfId="0" applyFont="1" applyBorder="1" applyAlignment="1">
      <alignment vertical="center" readingOrder="2"/>
    </xf>
    <xf numFmtId="0" fontId="2" fillId="0" borderId="5" xfId="0" applyFont="1" applyBorder="1" applyAlignment="1">
      <alignment horizontal="center" vertical="center" readingOrder="2"/>
    </xf>
    <xf numFmtId="3" fontId="2" fillId="0" borderId="6" xfId="0" applyNumberFormat="1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vertical="center" readingOrder="2"/>
    </xf>
    <xf numFmtId="3" fontId="2" fillId="0" borderId="7" xfId="0" applyNumberFormat="1" applyFont="1" applyBorder="1" applyAlignment="1">
      <alignment vertical="center" readingOrder="2"/>
    </xf>
    <xf numFmtId="3" fontId="2" fillId="0" borderId="8" xfId="0" applyNumberFormat="1" applyFont="1" applyBorder="1" applyAlignment="1">
      <alignment vertical="center" readingOrder="2"/>
    </xf>
    <xf numFmtId="1" fontId="2" fillId="0" borderId="9" xfId="0" applyNumberFormat="1" applyFont="1" applyBorder="1" applyAlignment="1">
      <alignment vertical="center" readingOrder="2"/>
    </xf>
    <xf numFmtId="3" fontId="2" fillId="0" borderId="9" xfId="0" applyNumberFormat="1" applyFont="1" applyBorder="1" applyAlignment="1">
      <alignment vertical="center" readingOrder="2"/>
    </xf>
    <xf numFmtId="3" fontId="2" fillId="0" borderId="10" xfId="0" applyNumberFormat="1" applyFont="1" applyBorder="1" applyAlignment="1">
      <alignment vertical="center" readingOrder="2"/>
    </xf>
    <xf numFmtId="0" fontId="2" fillId="0" borderId="9" xfId="0" applyFont="1" applyBorder="1" applyAlignment="1">
      <alignment vertical="center" readingOrder="2"/>
    </xf>
    <xf numFmtId="3" fontId="2" fillId="0" borderId="6" xfId="0" applyNumberFormat="1" applyFont="1" applyBorder="1" applyAlignment="1">
      <alignment horizontal="center" vertical="center" readingOrder="2"/>
    </xf>
    <xf numFmtId="0" fontId="4" fillId="0" borderId="7" xfId="0" applyFont="1" applyBorder="1" applyAlignment="1">
      <alignment vertical="center" readingOrder="2"/>
    </xf>
    <xf numFmtId="0" fontId="4" fillId="0" borderId="9" xfId="0" applyFont="1" applyBorder="1" applyAlignment="1">
      <alignment vertical="center" readingOrder="2"/>
    </xf>
    <xf numFmtId="1" fontId="4" fillId="0" borderId="9" xfId="0" applyNumberFormat="1" applyFont="1" applyBorder="1" applyAlignment="1">
      <alignment vertical="center" readingOrder="2"/>
    </xf>
    <xf numFmtId="3" fontId="2" fillId="0" borderId="11" xfId="0" applyNumberFormat="1" applyFont="1" applyBorder="1" applyAlignment="1">
      <alignment vertical="center" readingOrder="2"/>
    </xf>
    <xf numFmtId="0" fontId="2" fillId="0" borderId="12" xfId="0" applyFont="1" applyBorder="1" applyAlignment="1"/>
    <xf numFmtId="3" fontId="2" fillId="0" borderId="7" xfId="0" applyNumberFormat="1" applyFont="1" applyBorder="1" applyAlignment="1">
      <alignment horizontal="center" vertical="center" readingOrder="2"/>
    </xf>
    <xf numFmtId="0" fontId="2" fillId="0" borderId="0" xfId="0" applyFont="1" applyAlignment="1"/>
    <xf numFmtId="3" fontId="2" fillId="0" borderId="9" xfId="0" applyNumberFormat="1" applyFont="1" applyBorder="1" applyAlignment="1">
      <alignment horizontal="center" vertical="center" readingOrder="2"/>
    </xf>
    <xf numFmtId="0" fontId="2" fillId="0" borderId="13" xfId="0" applyFont="1" applyBorder="1" applyAlignment="1"/>
    <xf numFmtId="3" fontId="2" fillId="0" borderId="14" xfId="0" applyNumberFormat="1" applyFont="1" applyBorder="1" applyAlignment="1">
      <alignment horizontal="center" vertical="center" readingOrder="2"/>
    </xf>
    <xf numFmtId="0" fontId="2" fillId="0" borderId="12" xfId="0" applyFont="1" applyBorder="1" applyAlignment="1">
      <alignment vertical="center" readingOrder="2"/>
    </xf>
    <xf numFmtId="4" fontId="2" fillId="0" borderId="9" xfId="0" applyNumberFormat="1" applyFont="1" applyBorder="1" applyAlignment="1">
      <alignment horizontal="center" vertical="center" readingOrder="2"/>
    </xf>
    <xf numFmtId="0" fontId="2" fillId="0" borderId="15" xfId="0" applyFont="1" applyBorder="1" applyAlignment="1">
      <alignment vertical="center" readingOrder="2"/>
    </xf>
    <xf numFmtId="0" fontId="2" fillId="2" borderId="15" xfId="0" applyFont="1" applyFill="1" applyBorder="1" applyAlignment="1">
      <alignment vertical="center" readingOrder="2"/>
    </xf>
    <xf numFmtId="3" fontId="2" fillId="0" borderId="14" xfId="0" applyNumberFormat="1" applyFont="1" applyBorder="1" applyAlignment="1">
      <alignment vertical="center" readingOrder="2"/>
    </xf>
    <xf numFmtId="0" fontId="2" fillId="0" borderId="16" xfId="0" applyFont="1" applyBorder="1" applyAlignment="1">
      <alignment vertical="center" readingOrder="2"/>
    </xf>
    <xf numFmtId="0" fontId="2" fillId="0" borderId="17" xfId="0" applyFont="1" applyBorder="1" applyAlignment="1">
      <alignment vertical="center" readingOrder="2"/>
    </xf>
    <xf numFmtId="3" fontId="2" fillId="0" borderId="18" xfId="0" applyNumberFormat="1" applyFont="1" applyBorder="1" applyAlignment="1">
      <alignment vertical="center" readingOrder="2"/>
    </xf>
    <xf numFmtId="0" fontId="2" fillId="0" borderId="18" xfId="0" applyFont="1" applyBorder="1" applyAlignment="1">
      <alignment vertical="center" readingOrder="2"/>
    </xf>
    <xf numFmtId="0" fontId="2" fillId="0" borderId="14" xfId="0" applyFont="1" applyBorder="1" applyAlignment="1">
      <alignment vertical="center" readingOrder="2"/>
    </xf>
    <xf numFmtId="0" fontId="2" fillId="0" borderId="14" xfId="0" applyFont="1" applyBorder="1" applyAlignment="1">
      <alignment horizontal="center" vertical="center" readingOrder="2"/>
    </xf>
    <xf numFmtId="3" fontId="2" fillId="2" borderId="14" xfId="0" applyNumberFormat="1" applyFont="1" applyFill="1" applyBorder="1" applyAlignment="1">
      <alignment horizontal="center" vertical="center" readingOrder="2"/>
    </xf>
    <xf numFmtId="3" fontId="2" fillId="0" borderId="19" xfId="0" applyNumberFormat="1" applyFont="1" applyBorder="1" applyAlignment="1">
      <alignment vertical="center" readingOrder="2"/>
    </xf>
    <xf numFmtId="3" fontId="2" fillId="0" borderId="19" xfId="0" applyNumberFormat="1" applyFont="1" applyBorder="1" applyAlignment="1">
      <alignment horizontal="center" vertical="center" readingOrder="2"/>
    </xf>
    <xf numFmtId="3" fontId="2" fillId="0" borderId="17" xfId="0" applyNumberFormat="1" applyFont="1" applyBorder="1" applyAlignment="1">
      <alignment vertical="center" readingOrder="2"/>
    </xf>
    <xf numFmtId="3" fontId="2" fillId="0" borderId="17" xfId="0" applyNumberFormat="1" applyFont="1" applyBorder="1" applyAlignment="1">
      <alignment horizontal="center" vertical="center" readingOrder="2"/>
    </xf>
    <xf numFmtId="3" fontId="8" fillId="0" borderId="18" xfId="0" applyNumberFormat="1" applyFont="1" applyBorder="1" applyAlignment="1">
      <alignment vertical="center" readingOrder="2"/>
    </xf>
    <xf numFmtId="3" fontId="8" fillId="0" borderId="18" xfId="0" applyNumberFormat="1" applyFont="1" applyBorder="1" applyAlignment="1">
      <alignment horizontal="center" vertical="center" readingOrder="2"/>
    </xf>
    <xf numFmtId="0" fontId="2" fillId="0" borderId="20" xfId="0" applyFont="1" applyBorder="1" applyAlignment="1">
      <alignment vertical="center" readingOrder="2"/>
    </xf>
    <xf numFmtId="9" fontId="2" fillId="0" borderId="21" xfId="0" applyNumberFormat="1" applyFont="1" applyBorder="1" applyAlignment="1">
      <alignment horizontal="center" vertical="center" readingOrder="2"/>
    </xf>
    <xf numFmtId="9" fontId="2" fillId="0" borderId="22" xfId="0" applyNumberFormat="1" applyFont="1" applyBorder="1" applyAlignment="1">
      <alignment horizontal="center" vertical="center" readingOrder="2"/>
    </xf>
    <xf numFmtId="9" fontId="2" fillId="0" borderId="23" xfId="0" applyNumberFormat="1" applyFont="1" applyBorder="1" applyAlignment="1">
      <alignment horizontal="center" vertical="center" readingOrder="2"/>
    </xf>
    <xf numFmtId="0" fontId="2" fillId="4" borderId="0" xfId="0" applyFont="1" applyFill="1" applyAlignment="1">
      <alignment horizontal="center" vertical="center" readingOrder="2"/>
    </xf>
    <xf numFmtId="9" fontId="2" fillId="4" borderId="0" xfId="3" applyFont="1" applyFill="1" applyAlignment="1">
      <alignment horizontal="center" vertical="center" readingOrder="2"/>
    </xf>
    <xf numFmtId="3" fontId="2" fillId="0" borderId="0" xfId="0" applyNumberFormat="1" applyFont="1" applyAlignment="1">
      <alignment horizontal="center" vertical="center" readingOrder="2"/>
    </xf>
    <xf numFmtId="3" fontId="2" fillId="0" borderId="14" xfId="0" applyNumberFormat="1" applyFont="1" applyFill="1" applyBorder="1" applyAlignment="1">
      <alignment vertical="center" readingOrder="2"/>
    </xf>
    <xf numFmtId="3" fontId="2" fillId="0" borderId="14" xfId="0" applyNumberFormat="1" applyFont="1" applyFill="1" applyBorder="1" applyAlignment="1">
      <alignment horizontal="center" vertical="center" readingOrder="2"/>
    </xf>
    <xf numFmtId="3" fontId="2" fillId="0" borderId="0" xfId="0" applyNumberFormat="1" applyFont="1" applyFill="1" applyBorder="1" applyAlignment="1">
      <alignment vertical="center" readingOrder="2"/>
    </xf>
    <xf numFmtId="3" fontId="2" fillId="0" borderId="0" xfId="0" applyNumberFormat="1" applyFont="1" applyFill="1" applyBorder="1" applyAlignment="1">
      <alignment horizontal="center" vertical="center" readingOrder="2"/>
    </xf>
    <xf numFmtId="3" fontId="2" fillId="5" borderId="14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3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readingOrder="2"/>
    </xf>
    <xf numFmtId="3" fontId="4" fillId="0" borderId="3" xfId="3" applyNumberFormat="1" applyFont="1" applyBorder="1" applyAlignment="1">
      <alignment vertical="center" readingOrder="2"/>
    </xf>
    <xf numFmtId="3" fontId="2" fillId="0" borderId="3" xfId="0" applyNumberFormat="1" applyFont="1" applyBorder="1" applyAlignment="1">
      <alignment horizontal="center" vertical="center" readingOrder="2"/>
    </xf>
    <xf numFmtId="165" fontId="2" fillId="0" borderId="3" xfId="0" applyNumberFormat="1" applyFont="1" applyBorder="1" applyAlignment="1">
      <alignment horizontal="center" vertical="center" readingOrder="2"/>
    </xf>
    <xf numFmtId="0" fontId="2" fillId="0" borderId="0" xfId="0" applyFont="1" applyAlignment="1">
      <alignment vertical="center" readingOrder="2"/>
    </xf>
    <xf numFmtId="0" fontId="2" fillId="0" borderId="2" xfId="0" applyFont="1" applyBorder="1" applyAlignment="1">
      <alignment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24" xfId="0" applyFont="1" applyBorder="1" applyAlignment="1">
      <alignment vertical="center" readingOrder="2"/>
    </xf>
    <xf numFmtId="0" fontId="2" fillId="0" borderId="25" xfId="0" applyFont="1" applyBorder="1" applyAlignment="1">
      <alignment vertical="center" readingOrder="2"/>
    </xf>
    <xf numFmtId="3" fontId="2" fillId="0" borderId="26" xfId="0" applyNumberFormat="1" applyFont="1" applyBorder="1" applyAlignment="1">
      <alignment vertical="center" readingOrder="2"/>
    </xf>
    <xf numFmtId="0" fontId="2" fillId="0" borderId="27" xfId="0" applyFont="1" applyBorder="1" applyAlignment="1">
      <alignment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28" xfId="0" applyFont="1" applyBorder="1" applyAlignment="1">
      <alignment vertical="center" readingOrder="2"/>
    </xf>
    <xf numFmtId="0" fontId="2" fillId="0" borderId="3" xfId="0" applyFont="1" applyBorder="1" applyAlignment="1">
      <alignment vertical="distributed" wrapText="1" readingOrder="2"/>
    </xf>
    <xf numFmtId="0" fontId="2" fillId="0" borderId="29" xfId="0" applyFont="1" applyBorder="1" applyAlignment="1">
      <alignment vertical="center" readingOrder="2"/>
    </xf>
    <xf numFmtId="0" fontId="2" fillId="0" borderId="5" xfId="0" applyFont="1" applyBorder="1" applyAlignment="1">
      <alignment vertical="center" readingOrder="2"/>
    </xf>
    <xf numFmtId="0" fontId="2" fillId="0" borderId="30" xfId="0" applyFont="1" applyBorder="1" applyAlignment="1">
      <alignment vertical="center" readingOrder="2"/>
    </xf>
    <xf numFmtId="0" fontId="2" fillId="0" borderId="31" xfId="0" applyFont="1" applyBorder="1" applyAlignment="1">
      <alignment vertical="center" readingOrder="2"/>
    </xf>
    <xf numFmtId="0" fontId="2" fillId="0" borderId="27" xfId="0" applyFont="1" applyBorder="1" applyAlignment="1">
      <alignment horizontal="right" vertical="center" readingOrder="2"/>
    </xf>
    <xf numFmtId="0" fontId="2" fillId="0" borderId="32" xfId="0" applyFont="1" applyBorder="1" applyAlignment="1">
      <alignment vertical="center" readingOrder="2"/>
    </xf>
    <xf numFmtId="0" fontId="2" fillId="0" borderId="33" xfId="0" applyFont="1" applyBorder="1" applyAlignment="1">
      <alignment vertical="center" readingOrder="2"/>
    </xf>
    <xf numFmtId="0" fontId="2" fillId="0" borderId="34" xfId="0" applyFont="1" applyBorder="1" applyAlignment="1">
      <alignment vertical="center" readingOrder="2"/>
    </xf>
    <xf numFmtId="0" fontId="2" fillId="0" borderId="13" xfId="0" applyFont="1" applyBorder="1" applyAlignment="1">
      <alignment vertical="center" readingOrder="2"/>
    </xf>
    <xf numFmtId="0" fontId="4" fillId="0" borderId="0" xfId="0" applyFont="1" applyAlignment="1">
      <alignment horizontal="center" vertical="center" readingOrder="2"/>
    </xf>
    <xf numFmtId="0" fontId="2" fillId="0" borderId="35" xfId="0" applyFont="1" applyBorder="1" applyAlignment="1">
      <alignment vertical="center" readingOrder="2"/>
    </xf>
    <xf numFmtId="0" fontId="5" fillId="0" borderId="0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 vertical="center" readingOrder="2"/>
    </xf>
    <xf numFmtId="0" fontId="2" fillId="0" borderId="35" xfId="0" applyFont="1" applyBorder="1" applyAlignment="1">
      <alignment horizontal="center" vertical="center" readingOrder="2"/>
    </xf>
    <xf numFmtId="0" fontId="2" fillId="0" borderId="36" xfId="0" applyFont="1" applyBorder="1" applyAlignment="1">
      <alignment vertical="center" readingOrder="2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center" vertical="center" readingOrder="2"/>
    </xf>
    <xf numFmtId="3" fontId="2" fillId="0" borderId="0" xfId="0" applyNumberFormat="1" applyFont="1" applyBorder="1" applyAlignment="1">
      <alignment horizontal="center" vertical="center" readingOrder="2"/>
    </xf>
    <xf numFmtId="0" fontId="2" fillId="6" borderId="3" xfId="0" applyFont="1" applyFill="1" applyBorder="1" applyAlignment="1">
      <alignment horizontal="center" vertical="center" readingOrder="2"/>
    </xf>
    <xf numFmtId="0" fontId="2" fillId="7" borderId="3" xfId="0" applyFont="1" applyFill="1" applyBorder="1" applyAlignment="1">
      <alignment horizontal="center" vertical="center" readingOrder="2"/>
    </xf>
    <xf numFmtId="0" fontId="2" fillId="0" borderId="12" xfId="0" applyFont="1" applyBorder="1" applyAlignment="1">
      <alignment vertical="center" wrapText="1" readingOrder="2"/>
    </xf>
    <xf numFmtId="0" fontId="2" fillId="0" borderId="2" xfId="0" applyFont="1" applyBorder="1" applyAlignment="1">
      <alignment vertical="center" wrapText="1" readingOrder="2"/>
    </xf>
    <xf numFmtId="0" fontId="2" fillId="0" borderId="7" xfId="0" applyFont="1" applyBorder="1" applyAlignment="1">
      <alignment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20" xfId="0" applyFont="1" applyBorder="1" applyAlignment="1">
      <alignment vertical="center" wrapText="1" readingOrder="2"/>
    </xf>
    <xf numFmtId="0" fontId="2" fillId="0" borderId="35" xfId="0" applyFont="1" applyBorder="1" applyAlignment="1">
      <alignment vertical="center" wrapText="1" readingOrder="2"/>
    </xf>
    <xf numFmtId="0" fontId="2" fillId="0" borderId="1" xfId="0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38" xfId="0" applyFont="1" applyBorder="1" applyAlignment="1">
      <alignment vertical="center" readingOrder="2"/>
    </xf>
    <xf numFmtId="0" fontId="2" fillId="0" borderId="27" xfId="0" applyFont="1" applyBorder="1" applyAlignment="1">
      <alignment horizontal="center" vertical="center" readingOrder="2"/>
    </xf>
    <xf numFmtId="0" fontId="2" fillId="0" borderId="19" xfId="0" applyFont="1" applyBorder="1" applyAlignment="1">
      <alignment vertical="center" readingOrder="2"/>
    </xf>
    <xf numFmtId="0" fontId="2" fillId="0" borderId="39" xfId="0" applyFont="1" applyBorder="1" applyAlignment="1">
      <alignment horizontal="center" vertical="center" readingOrder="2"/>
    </xf>
    <xf numFmtId="3" fontId="2" fillId="0" borderId="40" xfId="0" applyNumberFormat="1" applyFont="1" applyBorder="1" applyAlignment="1">
      <alignment horizontal="center" vertical="center" readingOrder="2"/>
    </xf>
    <xf numFmtId="0" fontId="5" fillId="0" borderId="27" xfId="0" applyFont="1" applyBorder="1" applyAlignment="1">
      <alignment vertical="center" readingOrder="2"/>
    </xf>
    <xf numFmtId="0" fontId="2" fillId="0" borderId="37" xfId="0" applyFont="1" applyBorder="1" applyAlignment="1">
      <alignment horizontal="center" vertical="center" readingOrder="2"/>
    </xf>
    <xf numFmtId="0" fontId="2" fillId="0" borderId="41" xfId="0" applyFont="1" applyBorder="1" applyAlignment="1">
      <alignment horizontal="center" vertical="center" readingOrder="2"/>
    </xf>
    <xf numFmtId="0" fontId="2" fillId="0" borderId="16" xfId="0" applyFont="1" applyBorder="1" applyAlignment="1">
      <alignment vertical="center" wrapText="1" readingOrder="2"/>
    </xf>
    <xf numFmtId="0" fontId="2" fillId="0" borderId="38" xfId="0" applyFont="1" applyBorder="1" applyAlignment="1">
      <alignment vertical="center" wrapText="1" readingOrder="2"/>
    </xf>
    <xf numFmtId="0" fontId="2" fillId="0" borderId="42" xfId="0" applyFont="1" applyBorder="1" applyAlignment="1">
      <alignment vertical="center" wrapText="1" readingOrder="2"/>
    </xf>
    <xf numFmtId="0" fontId="5" fillId="0" borderId="34" xfId="0" applyFont="1" applyBorder="1" applyAlignment="1">
      <alignment vertical="center" wrapText="1" readingOrder="2"/>
    </xf>
    <xf numFmtId="0" fontId="4" fillId="0" borderId="34" xfId="0" applyFont="1" applyBorder="1" applyAlignment="1">
      <alignment vertical="center" readingOrder="2"/>
    </xf>
    <xf numFmtId="0" fontId="2" fillId="0" borderId="8" xfId="0" applyFont="1" applyBorder="1" applyAlignment="1">
      <alignment horizontal="center" vertical="center" readingOrder="2"/>
    </xf>
    <xf numFmtId="3" fontId="2" fillId="0" borderId="11" xfId="0" applyNumberFormat="1" applyFont="1" applyBorder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2" fillId="0" borderId="44" xfId="0" applyFont="1" applyBorder="1" applyAlignment="1">
      <alignment vertical="center" readingOrder="2"/>
    </xf>
    <xf numFmtId="0" fontId="2" fillId="0" borderId="40" xfId="0" applyFont="1" applyBorder="1" applyAlignment="1">
      <alignment horizontal="center" vertical="center" readingOrder="2"/>
    </xf>
    <xf numFmtId="3" fontId="2" fillId="0" borderId="45" xfId="0" applyNumberFormat="1" applyFont="1" applyBorder="1" applyAlignment="1">
      <alignment horizontal="center" vertical="center" readingOrder="2"/>
    </xf>
    <xf numFmtId="3" fontId="2" fillId="0" borderId="39" xfId="0" applyNumberFormat="1" applyFont="1" applyBorder="1" applyAlignment="1">
      <alignment horizontal="center" vertical="center" readingOrder="2"/>
    </xf>
    <xf numFmtId="0" fontId="2" fillId="0" borderId="0" xfId="0" applyFont="1" applyBorder="1"/>
    <xf numFmtId="0" fontId="2" fillId="5" borderId="9" xfId="0" applyFont="1" applyFill="1" applyBorder="1" applyAlignment="1">
      <alignment vertical="center" readingOrder="2"/>
    </xf>
    <xf numFmtId="0" fontId="2" fillId="5" borderId="15" xfId="0" applyFont="1" applyFill="1" applyBorder="1" applyAlignment="1">
      <alignment vertical="center" readingOrder="2"/>
    </xf>
    <xf numFmtId="3" fontId="2" fillId="0" borderId="46" xfId="0" applyNumberFormat="1" applyFont="1" applyBorder="1" applyAlignment="1">
      <alignment horizontal="center" vertical="center" readingOrder="2"/>
    </xf>
    <xf numFmtId="3" fontId="2" fillId="8" borderId="46" xfId="0" applyNumberFormat="1" applyFont="1" applyFill="1" applyBorder="1" applyAlignment="1">
      <alignment horizontal="center" vertical="center" readingOrder="2"/>
    </xf>
    <xf numFmtId="0" fontId="10" fillId="5" borderId="9" xfId="0" applyFont="1" applyFill="1" applyBorder="1" applyAlignment="1">
      <alignment vertical="center" readingOrder="2"/>
    </xf>
    <xf numFmtId="0" fontId="10" fillId="5" borderId="47" xfId="0" applyFont="1" applyFill="1" applyBorder="1" applyAlignment="1">
      <alignment vertical="center" readingOrder="2"/>
    </xf>
    <xf numFmtId="0" fontId="2" fillId="5" borderId="47" xfId="0" applyFont="1" applyFill="1" applyBorder="1" applyAlignment="1">
      <alignment vertical="center" readingOrder="2"/>
    </xf>
    <xf numFmtId="0" fontId="2" fillId="5" borderId="36" xfId="0" applyFont="1" applyFill="1" applyBorder="1" applyAlignment="1">
      <alignment vertical="center" readingOrder="2"/>
    </xf>
    <xf numFmtId="0" fontId="2" fillId="0" borderId="34" xfId="0" applyFont="1" applyBorder="1" applyAlignment="1">
      <alignment horizontal="center" vertical="center" readingOrder="2"/>
    </xf>
    <xf numFmtId="0" fontId="2" fillId="0" borderId="48" xfId="0" applyFont="1" applyBorder="1" applyAlignment="1">
      <alignment horizontal="center" vertical="center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right" vertical="center" readingOrder="2"/>
    </xf>
    <xf numFmtId="0" fontId="2" fillId="0" borderId="28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28" xfId="0" applyFont="1" applyBorder="1" applyAlignment="1">
      <alignment horizontal="right" vertical="center" readingOrder="2"/>
    </xf>
    <xf numFmtId="3" fontId="2" fillId="2" borderId="11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3" fontId="2" fillId="0" borderId="35" xfId="0" applyNumberFormat="1" applyFont="1" applyBorder="1" applyAlignment="1">
      <alignment vertical="center" readingOrder="2"/>
    </xf>
    <xf numFmtId="3" fontId="2" fillId="0" borderId="35" xfId="0" applyNumberFormat="1" applyFont="1" applyBorder="1" applyAlignment="1">
      <alignment horizontal="center" vertical="center" readingOrder="2"/>
    </xf>
    <xf numFmtId="3" fontId="2" fillId="0" borderId="49" xfId="0" applyNumberFormat="1" applyFont="1" applyBorder="1" applyAlignment="1">
      <alignment horizontal="center" vertical="center" readingOrder="2"/>
    </xf>
    <xf numFmtId="3" fontId="2" fillId="0" borderId="50" xfId="0" applyNumberFormat="1" applyFont="1" applyBorder="1" applyAlignment="1">
      <alignment horizontal="center" vertical="center" readingOrder="2"/>
    </xf>
    <xf numFmtId="3" fontId="2" fillId="0" borderId="51" xfId="0" applyNumberFormat="1" applyFont="1" applyBorder="1" applyAlignment="1">
      <alignment horizontal="center" vertical="center" readingOrder="2"/>
    </xf>
    <xf numFmtId="3" fontId="2" fillId="0" borderId="52" xfId="0" applyNumberFormat="1" applyFont="1" applyBorder="1" applyAlignment="1">
      <alignment horizontal="center" vertical="center" readingOrder="2"/>
    </xf>
    <xf numFmtId="3" fontId="2" fillId="0" borderId="53" xfId="0" applyNumberFormat="1" applyFont="1" applyBorder="1" applyAlignment="1">
      <alignment horizontal="center" vertical="center" readingOrder="2"/>
    </xf>
    <xf numFmtId="3" fontId="2" fillId="0" borderId="54" xfId="0" applyNumberFormat="1" applyFont="1" applyBorder="1" applyAlignment="1">
      <alignment horizontal="center" vertical="center" readingOrder="2"/>
    </xf>
    <xf numFmtId="3" fontId="2" fillId="0" borderId="55" xfId="0" applyNumberFormat="1" applyFont="1" applyBorder="1" applyAlignment="1">
      <alignment horizontal="center" vertical="center" readingOrder="2"/>
    </xf>
    <xf numFmtId="0" fontId="2" fillId="0" borderId="51" xfId="0" applyFont="1" applyBorder="1" applyAlignment="1">
      <alignment vertical="center" readingOrder="2"/>
    </xf>
    <xf numFmtId="0" fontId="2" fillId="0" borderId="52" xfId="0" applyFont="1" applyBorder="1" applyAlignment="1">
      <alignment vertical="center" readingOrder="2"/>
    </xf>
    <xf numFmtId="0" fontId="2" fillId="0" borderId="56" xfId="0" applyFont="1" applyBorder="1" applyAlignment="1">
      <alignment horizontal="right" vertical="center" readingOrder="2"/>
    </xf>
    <xf numFmtId="0" fontId="2" fillId="7" borderId="3" xfId="0" applyFont="1" applyFill="1" applyBorder="1" applyAlignment="1">
      <alignment vertical="center" readingOrder="2"/>
    </xf>
    <xf numFmtId="3" fontId="2" fillId="7" borderId="3" xfId="0" applyNumberFormat="1" applyFont="1" applyFill="1" applyBorder="1" applyAlignment="1">
      <alignment vertical="center" readingOrder="2"/>
    </xf>
    <xf numFmtId="166" fontId="2" fillId="0" borderId="3" xfId="1" applyNumberFormat="1" applyFont="1" applyBorder="1" applyAlignment="1">
      <alignment horizontal="center" vertical="center" readingOrder="2"/>
    </xf>
    <xf numFmtId="3" fontId="10" fillId="7" borderId="3" xfId="0" applyNumberFormat="1" applyFont="1" applyFill="1" applyBorder="1" applyAlignment="1">
      <alignment vertical="center" readingOrder="2"/>
    </xf>
    <xf numFmtId="0" fontId="2" fillId="3" borderId="3" xfId="0" applyFont="1" applyFill="1" applyBorder="1" applyAlignment="1">
      <alignment vertical="center" readingOrder="2"/>
    </xf>
    <xf numFmtId="166" fontId="2" fillId="7" borderId="3" xfId="0" applyNumberFormat="1" applyFont="1" applyFill="1" applyBorder="1" applyAlignment="1">
      <alignment horizontal="center" vertical="center" readingOrder="2"/>
    </xf>
    <xf numFmtId="3" fontId="2" fillId="0" borderId="0" xfId="0" applyNumberFormat="1" applyFont="1" applyBorder="1" applyAlignment="1">
      <alignment vertical="center" shrinkToFit="1" readingOrder="2"/>
    </xf>
    <xf numFmtId="3" fontId="2" fillId="0" borderId="0" xfId="0" applyNumberFormat="1" applyFont="1" applyBorder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 wrapText="1" readingOrder="2"/>
    </xf>
    <xf numFmtId="3" fontId="2" fillId="0" borderId="3" xfId="0" applyNumberFormat="1" applyFont="1" applyBorder="1" applyAlignment="1">
      <alignment horizontal="center" vertical="center" shrinkToFit="1" readingOrder="2"/>
    </xf>
    <xf numFmtId="3" fontId="2" fillId="0" borderId="4" xfId="0" applyNumberFormat="1" applyFont="1" applyBorder="1" applyAlignment="1">
      <alignment horizontal="center" vertical="center" shrinkToFit="1" readingOrder="2"/>
    </xf>
    <xf numFmtId="0" fontId="2" fillId="0" borderId="28" xfId="0" applyFont="1" applyBorder="1" applyAlignment="1">
      <alignment horizontal="center" vertical="center" wrapText="1" readingOrder="2"/>
    </xf>
    <xf numFmtId="0" fontId="2" fillId="0" borderId="29" xfId="0" applyFont="1" applyBorder="1" applyAlignment="1">
      <alignment horizontal="center" vertical="center" wrapText="1" readingOrder="2"/>
    </xf>
    <xf numFmtId="3" fontId="2" fillId="0" borderId="5" xfId="0" applyNumberFormat="1" applyFont="1" applyBorder="1" applyAlignment="1">
      <alignment horizontal="center" vertical="center" shrinkToFit="1" readingOrder="2"/>
    </xf>
    <xf numFmtId="3" fontId="2" fillId="0" borderId="6" xfId="0" applyNumberFormat="1" applyFont="1" applyBorder="1" applyAlignment="1">
      <alignment horizontal="center" vertical="center" shrinkToFit="1" readingOrder="2"/>
    </xf>
    <xf numFmtId="0" fontId="2" fillId="0" borderId="57" xfId="0" applyFont="1" applyBorder="1" applyAlignment="1">
      <alignment horizontal="center" vertical="center" wrapText="1" readingOrder="2"/>
    </xf>
    <xf numFmtId="3" fontId="2" fillId="0" borderId="58" xfId="0" applyNumberFormat="1" applyFont="1" applyBorder="1" applyAlignment="1">
      <alignment horizontal="center" vertical="center" shrinkToFit="1" readingOrder="2"/>
    </xf>
    <xf numFmtId="3" fontId="2" fillId="0" borderId="59" xfId="0" applyNumberFormat="1" applyFont="1" applyBorder="1" applyAlignment="1">
      <alignment horizontal="center" vertical="center" shrinkToFit="1" readingOrder="2"/>
    </xf>
    <xf numFmtId="0" fontId="2" fillId="0" borderId="34" xfId="0" applyFont="1" applyBorder="1" applyAlignment="1">
      <alignment horizontal="center" readingOrder="2"/>
    </xf>
    <xf numFmtId="0" fontId="2" fillId="0" borderId="14" xfId="0" applyFont="1" applyBorder="1" applyAlignment="1">
      <alignment horizontal="center" readingOrder="2"/>
    </xf>
    <xf numFmtId="0" fontId="2" fillId="0" borderId="11" xfId="0" applyFont="1" applyBorder="1" applyAlignment="1">
      <alignment horizontal="center" readingOrder="2"/>
    </xf>
    <xf numFmtId="3" fontId="2" fillId="0" borderId="15" xfId="0" applyNumberFormat="1" applyFont="1" applyBorder="1" applyAlignment="1">
      <alignment vertical="center" shrinkToFit="1" readingOrder="2"/>
    </xf>
    <xf numFmtId="3" fontId="2" fillId="0" borderId="15" xfId="0" applyNumberFormat="1" applyFont="1" applyBorder="1" applyAlignment="1">
      <alignment horizontal="center" vertical="center" shrinkToFit="1" readingOrder="2"/>
    </xf>
    <xf numFmtId="3" fontId="2" fillId="0" borderId="49" xfId="0" applyNumberFormat="1" applyFont="1" applyBorder="1" applyAlignment="1">
      <alignment horizontal="center" vertical="center" shrinkToFit="1" readingOrder="2"/>
    </xf>
    <xf numFmtId="0" fontId="2" fillId="0" borderId="57" xfId="0" applyFont="1" applyBorder="1" applyAlignment="1">
      <alignment vertical="center" wrapText="1" readingOrder="2"/>
    </xf>
    <xf numFmtId="3" fontId="2" fillId="0" borderId="58" xfId="0" applyNumberFormat="1" applyFont="1" applyBorder="1" applyAlignment="1">
      <alignment vertical="center" shrinkToFit="1" readingOrder="2"/>
    </xf>
    <xf numFmtId="3" fontId="2" fillId="0" borderId="59" xfId="0" applyNumberFormat="1" applyFont="1" applyBorder="1" applyAlignment="1">
      <alignment vertical="center" shrinkToFit="1" readingOrder="2"/>
    </xf>
    <xf numFmtId="0" fontId="2" fillId="0" borderId="60" xfId="0" applyFont="1" applyBorder="1" applyAlignment="1">
      <alignment vertical="center" wrapText="1" readingOrder="2"/>
    </xf>
    <xf numFmtId="3" fontId="2" fillId="0" borderId="32" xfId="0" applyNumberFormat="1" applyFont="1" applyBorder="1" applyAlignment="1">
      <alignment vertical="center" shrinkToFit="1" readingOrder="2"/>
    </xf>
    <xf numFmtId="3" fontId="2" fillId="0" borderId="43" xfId="0" applyNumberFormat="1" applyFont="1" applyBorder="1" applyAlignment="1">
      <alignment vertical="center" shrinkToFit="1" readingOrder="2"/>
    </xf>
    <xf numFmtId="0" fontId="2" fillId="0" borderId="61" xfId="0" applyFont="1" applyBorder="1" applyAlignment="1">
      <alignment vertical="center" wrapText="1" readingOrder="2"/>
    </xf>
    <xf numFmtId="3" fontId="2" fillId="0" borderId="62" xfId="0" applyNumberFormat="1" applyFont="1" applyBorder="1" applyAlignment="1">
      <alignment vertical="center" shrinkToFit="1" readingOrder="2"/>
    </xf>
    <xf numFmtId="3" fontId="2" fillId="0" borderId="62" xfId="0" applyNumberFormat="1" applyFont="1" applyBorder="1" applyAlignment="1">
      <alignment horizontal="center" vertical="center" shrinkToFit="1" readingOrder="2"/>
    </xf>
    <xf numFmtId="3" fontId="2" fillId="0" borderId="63" xfId="0" applyNumberFormat="1" applyFont="1" applyBorder="1" applyAlignment="1">
      <alignment horizontal="center" vertical="center" shrinkToFit="1" readingOrder="2"/>
    </xf>
    <xf numFmtId="0" fontId="2" fillId="0" borderId="29" xfId="0" applyFont="1" applyBorder="1" applyAlignment="1">
      <alignment vertical="center" wrapText="1" readingOrder="2"/>
    </xf>
    <xf numFmtId="3" fontId="2" fillId="0" borderId="5" xfId="0" applyNumberFormat="1" applyFont="1" applyBorder="1" applyAlignment="1">
      <alignment vertical="center" shrinkToFit="1" readingOrder="2"/>
    </xf>
    <xf numFmtId="0" fontId="2" fillId="0" borderId="64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166" fontId="2" fillId="0" borderId="3" xfId="0" applyNumberFormat="1" applyFont="1" applyBorder="1" applyAlignment="1">
      <alignment horizontal="center" vertical="center" readingOrder="2"/>
    </xf>
    <xf numFmtId="3" fontId="2" fillId="0" borderId="65" xfId="0" applyNumberFormat="1" applyFont="1" applyBorder="1" applyAlignment="1">
      <alignment vertical="center" readingOrder="2"/>
    </xf>
    <xf numFmtId="3" fontId="2" fillId="0" borderId="66" xfId="0" applyNumberFormat="1" applyFont="1" applyBorder="1" applyAlignment="1">
      <alignment vertical="center" readingOrder="2"/>
    </xf>
    <xf numFmtId="9" fontId="2" fillId="0" borderId="67" xfId="0" applyNumberFormat="1" applyFont="1" applyBorder="1" applyAlignment="1">
      <alignment vertical="center" readingOrder="2"/>
    </xf>
    <xf numFmtId="9" fontId="2" fillId="0" borderId="68" xfId="0" applyNumberFormat="1" applyFont="1" applyBorder="1" applyAlignment="1">
      <alignment vertical="center" readingOrder="2"/>
    </xf>
    <xf numFmtId="3" fontId="2" fillId="0" borderId="69" xfId="0" applyNumberFormat="1" applyFont="1" applyBorder="1" applyAlignment="1">
      <alignment horizontal="center" vertical="center" readingOrder="2"/>
    </xf>
    <xf numFmtId="9" fontId="2" fillId="0" borderId="70" xfId="0" applyNumberFormat="1" applyFont="1" applyBorder="1" applyAlignment="1">
      <alignment vertical="center" readingOrder="2"/>
    </xf>
    <xf numFmtId="3" fontId="2" fillId="0" borderId="71" xfId="0" applyNumberFormat="1" applyFont="1" applyBorder="1" applyAlignment="1">
      <alignment horizontal="center" vertical="center" readingOrder="2"/>
    </xf>
    <xf numFmtId="3" fontId="2" fillId="0" borderId="72" xfId="0" applyNumberFormat="1" applyFont="1" applyBorder="1" applyAlignment="1">
      <alignment vertical="center" readingOrder="2"/>
    </xf>
    <xf numFmtId="0" fontId="2" fillId="0" borderId="73" xfId="0" applyFont="1" applyBorder="1" applyAlignment="1">
      <alignment vertical="center" readingOrder="2"/>
    </xf>
    <xf numFmtId="3" fontId="2" fillId="0" borderId="74" xfId="0" applyNumberFormat="1" applyFont="1" applyBorder="1" applyAlignment="1">
      <alignment horizontal="center" vertical="center" readingOrder="2"/>
    </xf>
    <xf numFmtId="3" fontId="2" fillId="0" borderId="75" xfId="0" applyNumberFormat="1" applyFont="1" applyBorder="1" applyAlignment="1">
      <alignment vertical="center" readingOrder="2"/>
    </xf>
    <xf numFmtId="3" fontId="2" fillId="0" borderId="76" xfId="0" applyNumberFormat="1" applyFont="1" applyBorder="1" applyAlignment="1">
      <alignment horizontal="center" vertical="center" readingOrder="2"/>
    </xf>
    <xf numFmtId="3" fontId="2" fillId="0" borderId="77" xfId="0" applyNumberFormat="1" applyFont="1" applyBorder="1" applyAlignment="1">
      <alignment horizontal="center" vertical="center" readingOrder="2"/>
    </xf>
    <xf numFmtId="0" fontId="2" fillId="0" borderId="64" xfId="0" applyFont="1" applyBorder="1" applyAlignment="1">
      <alignment horizontal="center" vertical="center" readingOrder="2"/>
    </xf>
    <xf numFmtId="0" fontId="2" fillId="0" borderId="12" xfId="0" applyFont="1" applyFill="1" applyBorder="1" applyAlignment="1">
      <alignment vertical="center" readingOrder="2"/>
    </xf>
    <xf numFmtId="0" fontId="2" fillId="0" borderId="0" xfId="0" applyFont="1" applyFill="1" applyBorder="1" applyAlignment="1">
      <alignment vertical="center" readingOrder="2"/>
    </xf>
    <xf numFmtId="3" fontId="2" fillId="0" borderId="35" xfId="0" applyNumberFormat="1" applyFont="1" applyFill="1" applyBorder="1" applyAlignment="1">
      <alignment vertical="center" readingOrder="2"/>
    </xf>
    <xf numFmtId="3" fontId="2" fillId="0" borderId="13" xfId="0" applyNumberFormat="1" applyFont="1" applyFill="1" applyBorder="1" applyAlignment="1">
      <alignment vertical="center" readingOrder="2"/>
    </xf>
    <xf numFmtId="0" fontId="2" fillId="0" borderId="78" xfId="0" applyFont="1" applyFill="1" applyBorder="1" applyAlignment="1">
      <alignment vertical="center" readingOrder="2"/>
    </xf>
    <xf numFmtId="3" fontId="2" fillId="0" borderId="33" xfId="0" applyNumberFormat="1" applyFont="1" applyFill="1" applyBorder="1" applyAlignment="1">
      <alignment vertical="center" readingOrder="2"/>
    </xf>
    <xf numFmtId="0" fontId="2" fillId="0" borderId="33" xfId="0" applyFont="1" applyFill="1" applyBorder="1" applyAlignment="1">
      <alignment vertical="center" readingOrder="2"/>
    </xf>
    <xf numFmtId="166" fontId="2" fillId="0" borderId="33" xfId="1" applyNumberFormat="1" applyFont="1" applyBorder="1" applyAlignment="1">
      <alignment vertical="center" readingOrder="2"/>
    </xf>
    <xf numFmtId="166" fontId="2" fillId="0" borderId="79" xfId="1" applyNumberFormat="1" applyFont="1" applyFill="1" applyBorder="1" applyAlignment="1">
      <alignment vertical="center" readingOrder="2"/>
    </xf>
    <xf numFmtId="3" fontId="2" fillId="0" borderId="80" xfId="0" applyNumberFormat="1" applyFont="1" applyFill="1" applyBorder="1" applyAlignment="1">
      <alignment vertical="center" readingOrder="2"/>
    </xf>
    <xf numFmtId="3" fontId="2" fillId="0" borderId="79" xfId="0" applyNumberFormat="1" applyFont="1" applyFill="1" applyBorder="1" applyAlignment="1">
      <alignment vertical="center" readingOrder="2"/>
    </xf>
    <xf numFmtId="0" fontId="2" fillId="0" borderId="12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35" xfId="0" applyFont="1" applyFill="1" applyBorder="1" applyAlignment="1">
      <alignment horizontal="center" vertical="center" readingOrder="2"/>
    </xf>
    <xf numFmtId="3" fontId="2" fillId="0" borderId="13" xfId="0" applyNumberFormat="1" applyFont="1" applyFill="1" applyBorder="1" applyAlignment="1">
      <alignment horizontal="center" vertical="center" readingOrder="2"/>
    </xf>
    <xf numFmtId="3" fontId="2" fillId="0" borderId="35" xfId="0" applyNumberFormat="1" applyFont="1" applyFill="1" applyBorder="1" applyAlignment="1">
      <alignment horizontal="center" vertical="center" readingOrder="2"/>
    </xf>
    <xf numFmtId="0" fontId="2" fillId="0" borderId="78" xfId="0" applyFont="1" applyFill="1" applyBorder="1" applyAlignment="1">
      <alignment horizontal="center" vertical="center" readingOrder="2"/>
    </xf>
    <xf numFmtId="3" fontId="2" fillId="0" borderId="33" xfId="0" applyNumberFormat="1" applyFont="1" applyFill="1" applyBorder="1" applyAlignment="1">
      <alignment horizontal="center" vertical="center" readingOrder="2"/>
    </xf>
    <xf numFmtId="0" fontId="2" fillId="0" borderId="33" xfId="0" applyFont="1" applyFill="1" applyBorder="1" applyAlignment="1">
      <alignment horizontal="center" vertical="center" readingOrder="2"/>
    </xf>
    <xf numFmtId="0" fontId="2" fillId="0" borderId="79" xfId="0" applyFont="1" applyFill="1" applyBorder="1" applyAlignment="1">
      <alignment horizontal="center" vertical="center" readingOrder="2"/>
    </xf>
    <xf numFmtId="3" fontId="2" fillId="0" borderId="80" xfId="0" applyNumberFormat="1" applyFont="1" applyFill="1" applyBorder="1" applyAlignment="1">
      <alignment horizontal="center" vertical="center" readingOrder="2"/>
    </xf>
    <xf numFmtId="3" fontId="2" fillId="0" borderId="79" xfId="0" applyNumberFormat="1" applyFont="1" applyFill="1" applyBorder="1" applyAlignment="1">
      <alignment horizontal="center" vertical="center" readingOrder="2"/>
    </xf>
    <xf numFmtId="0" fontId="2" fillId="0" borderId="33" xfId="0" applyFont="1" applyBorder="1" applyAlignment="1">
      <alignment horizontal="center" vertical="center" readingOrder="2"/>
    </xf>
    <xf numFmtId="0" fontId="2" fillId="0" borderId="26" xfId="0" applyFont="1" applyBorder="1" applyAlignment="1">
      <alignment vertical="center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81" xfId="0" applyFont="1" applyBorder="1" applyAlignment="1">
      <alignment vertical="center" readingOrder="2"/>
    </xf>
    <xf numFmtId="0" fontId="2" fillId="0" borderId="82" xfId="0" applyFont="1" applyBorder="1" applyAlignment="1">
      <alignment vertical="center" readingOrder="2"/>
    </xf>
    <xf numFmtId="0" fontId="2" fillId="0" borderId="63" xfId="0" applyFont="1" applyBorder="1" applyAlignment="1">
      <alignment horizontal="center" vertical="center" readingOrder="2"/>
    </xf>
    <xf numFmtId="0" fontId="2" fillId="0" borderId="0" xfId="0" applyFont="1" applyAlignment="1">
      <alignment horizontal="left" vertical="center" readingOrder="2"/>
    </xf>
    <xf numFmtId="167" fontId="2" fillId="0" borderId="3" xfId="0" applyNumberFormat="1" applyFont="1" applyBorder="1" applyAlignment="1">
      <alignment horizontal="center" vertical="center" readingOrder="2"/>
    </xf>
    <xf numFmtId="3" fontId="2" fillId="0" borderId="15" xfId="0" applyNumberFormat="1" applyFont="1" applyBorder="1" applyAlignment="1">
      <alignment vertical="center" wrapText="1" readingOrder="2"/>
    </xf>
    <xf numFmtId="0" fontId="2" fillId="0" borderId="64" xfId="0" applyFont="1" applyBorder="1" applyAlignment="1">
      <alignment vertical="center" readingOrder="2"/>
    </xf>
    <xf numFmtId="3" fontId="2" fillId="0" borderId="64" xfId="0" applyNumberFormat="1" applyFont="1" applyBorder="1" applyAlignment="1">
      <alignment vertical="center" wrapText="1" readingOrder="2"/>
    </xf>
    <xf numFmtId="3" fontId="2" fillId="0" borderId="64" xfId="0" applyNumberFormat="1" applyFont="1" applyBorder="1" applyAlignment="1">
      <alignment horizontal="center" vertical="center" readingOrder="2"/>
    </xf>
    <xf numFmtId="169" fontId="2" fillId="0" borderId="0" xfId="0" applyNumberFormat="1" applyFont="1" applyAlignment="1">
      <alignment horizontal="center" vertical="center" readingOrder="2"/>
    </xf>
    <xf numFmtId="9" fontId="2" fillId="0" borderId="3" xfId="3" applyFont="1" applyBorder="1" applyAlignment="1">
      <alignment horizontal="center" vertical="center" readingOrder="2"/>
    </xf>
    <xf numFmtId="168" fontId="2" fillId="0" borderId="3" xfId="0" applyNumberFormat="1" applyFont="1" applyBorder="1" applyAlignment="1">
      <alignment horizontal="center" vertical="center" readingOrder="2"/>
    </xf>
    <xf numFmtId="169" fontId="2" fillId="0" borderId="3" xfId="0" applyNumberFormat="1" applyFont="1" applyBorder="1" applyAlignment="1">
      <alignment horizontal="center" vertical="center" readingOrder="2"/>
    </xf>
    <xf numFmtId="0" fontId="2" fillId="0" borderId="14" xfId="0" applyFont="1" applyBorder="1" applyAlignment="1">
      <alignment readingOrder="2"/>
    </xf>
    <xf numFmtId="0" fontId="2" fillId="0" borderId="64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35" xfId="0" applyFont="1" applyBorder="1" applyAlignment="1">
      <alignment horizontal="center" vertical="center" readingOrder="2"/>
    </xf>
    <xf numFmtId="0" fontId="2" fillId="0" borderId="27" xfId="0" applyFont="1" applyBorder="1" applyAlignment="1">
      <alignment horizontal="right" vertical="center" readingOrder="2"/>
    </xf>
    <xf numFmtId="3" fontId="2" fillId="0" borderId="0" xfId="0" applyNumberFormat="1" applyFont="1" applyAlignment="1">
      <alignment horizontal="center" vertical="center" readingOrder="2"/>
    </xf>
    <xf numFmtId="0" fontId="2" fillId="0" borderId="14" xfId="0" applyFont="1" applyBorder="1" applyAlignment="1">
      <alignment horizontal="center" vertical="center" readingOrder="2"/>
    </xf>
    <xf numFmtId="0" fontId="2" fillId="0" borderId="64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readingOrder="2"/>
    </xf>
    <xf numFmtId="0" fontId="2" fillId="0" borderId="34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2" fillId="0" borderId="10" xfId="0" applyFont="1" applyBorder="1" applyAlignment="1">
      <alignment horizontal="center" vertical="center" readingOrder="2"/>
    </xf>
    <xf numFmtId="0" fontId="2" fillId="0" borderId="32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3" xfId="0" applyFont="1" applyBorder="1"/>
    <xf numFmtId="0" fontId="2" fillId="5" borderId="3" xfId="0" applyFont="1" applyFill="1" applyBorder="1" applyAlignment="1">
      <alignment horizontal="right" vertical="center" readingOrder="2"/>
    </xf>
    <xf numFmtId="0" fontId="2" fillId="5" borderId="3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readingOrder="2"/>
    </xf>
    <xf numFmtId="3" fontId="2" fillId="0" borderId="0" xfId="0" applyNumberFormat="1" applyFont="1" applyBorder="1" applyAlignment="1">
      <alignment vertical="center" readingOrder="2"/>
    </xf>
    <xf numFmtId="165" fontId="2" fillId="0" borderId="0" xfId="0" applyNumberFormat="1" applyFont="1" applyBorder="1" applyAlignment="1">
      <alignment horizontal="center" vertical="center" readingOrder="2"/>
    </xf>
    <xf numFmtId="0" fontId="2" fillId="5" borderId="0" xfId="0" applyFont="1" applyFill="1" applyAlignment="1">
      <alignment horizontal="center" vertical="center" readingOrder="2"/>
    </xf>
    <xf numFmtId="0" fontId="2" fillId="5" borderId="0" xfId="0" applyFont="1" applyFill="1" applyBorder="1" applyAlignment="1">
      <alignment vertical="center" readingOrder="2"/>
    </xf>
    <xf numFmtId="0" fontId="2" fillId="5" borderId="0" xfId="0" applyFont="1" applyFill="1"/>
    <xf numFmtId="0" fontId="2" fillId="0" borderId="83" xfId="0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0" fontId="5" fillId="0" borderId="3" xfId="0" applyFont="1" applyBorder="1"/>
    <xf numFmtId="0" fontId="2" fillId="5" borderId="3" xfId="0" applyFont="1" applyFill="1" applyBorder="1" applyAlignment="1">
      <alignment vertical="center" readingOrder="2"/>
    </xf>
    <xf numFmtId="166" fontId="2" fillId="0" borderId="4" xfId="0" applyNumberFormat="1" applyFont="1" applyBorder="1" applyAlignment="1">
      <alignment horizontal="center" vertical="center" readingOrder="2"/>
    </xf>
    <xf numFmtId="0" fontId="2" fillId="0" borderId="71" xfId="0" applyFont="1" applyBorder="1" applyAlignment="1">
      <alignment vertical="center" readingOrder="2"/>
    </xf>
    <xf numFmtId="3" fontId="2" fillId="0" borderId="71" xfId="0" applyNumberFormat="1" applyFont="1" applyBorder="1" applyAlignment="1">
      <alignment vertical="center" readingOrder="2"/>
    </xf>
    <xf numFmtId="0" fontId="2" fillId="0" borderId="18" xfId="0" applyFont="1" applyBorder="1" applyAlignment="1">
      <alignment horizontal="right" vertical="center" readingOrder="2"/>
    </xf>
    <xf numFmtId="3" fontId="10" fillId="0" borderId="3" xfId="0" applyNumberFormat="1" applyFont="1" applyBorder="1" applyAlignment="1">
      <alignment horizontal="center" vertical="center" readingOrder="2"/>
    </xf>
    <xf numFmtId="0" fontId="5" fillId="0" borderId="3" xfId="0" applyFont="1" applyBorder="1" applyAlignment="1">
      <alignment vertical="center" readingOrder="2"/>
    </xf>
    <xf numFmtId="3" fontId="2" fillId="0" borderId="40" xfId="0" applyNumberFormat="1" applyFont="1" applyBorder="1" applyAlignment="1">
      <alignment vertical="center" readingOrder="2"/>
    </xf>
    <xf numFmtId="3" fontId="2" fillId="0" borderId="45" xfId="0" applyNumberFormat="1" applyFont="1" applyBorder="1" applyAlignment="1">
      <alignment vertical="center" readingOrder="2"/>
    </xf>
    <xf numFmtId="3" fontId="2" fillId="0" borderId="83" xfId="0" applyNumberFormat="1" applyFont="1" applyBorder="1" applyAlignment="1">
      <alignment horizontal="center" vertical="center" readingOrder="2"/>
    </xf>
    <xf numFmtId="3" fontId="2" fillId="0" borderId="48" xfId="0" applyNumberFormat="1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3" fontId="2" fillId="0" borderId="10" xfId="0" applyNumberFormat="1" applyFont="1" applyBorder="1" applyAlignment="1">
      <alignment horizontal="center" vertical="center" readingOrder="2"/>
    </xf>
    <xf numFmtId="0" fontId="2" fillId="5" borderId="38" xfId="0" applyFont="1" applyFill="1" applyBorder="1" applyAlignment="1">
      <alignment vertical="center" wrapText="1" readingOrder="2"/>
    </xf>
    <xf numFmtId="3" fontId="2" fillId="0" borderId="65" xfId="0" applyNumberFormat="1" applyFont="1" applyBorder="1" applyAlignment="1">
      <alignment horizontal="center" vertical="center" readingOrder="2"/>
    </xf>
    <xf numFmtId="3" fontId="2" fillId="0" borderId="66" xfId="0" applyNumberFormat="1" applyFont="1" applyBorder="1" applyAlignment="1">
      <alignment horizontal="center" vertical="center" readingOrder="2"/>
    </xf>
    <xf numFmtId="3" fontId="2" fillId="0" borderId="75" xfId="0" applyNumberFormat="1" applyFont="1" applyBorder="1" applyAlignment="1">
      <alignment horizontal="center" vertical="center" readingOrder="2"/>
    </xf>
    <xf numFmtId="3" fontId="2" fillId="0" borderId="72" xfId="0" applyNumberFormat="1" applyFont="1" applyBorder="1" applyAlignment="1">
      <alignment horizontal="center" vertical="center" readingOrder="2"/>
    </xf>
    <xf numFmtId="9" fontId="2" fillId="0" borderId="67" xfId="0" applyNumberFormat="1" applyFont="1" applyBorder="1" applyAlignment="1">
      <alignment horizontal="center" vertical="center" readingOrder="2"/>
    </xf>
    <xf numFmtId="9" fontId="2" fillId="0" borderId="68" xfId="0" applyNumberFormat="1" applyFont="1" applyBorder="1" applyAlignment="1">
      <alignment horizontal="center" vertical="center" readingOrder="2"/>
    </xf>
    <xf numFmtId="9" fontId="2" fillId="0" borderId="70" xfId="0" applyNumberFormat="1" applyFont="1" applyBorder="1" applyAlignment="1">
      <alignment horizontal="center" vertical="center" readingOrder="2"/>
    </xf>
    <xf numFmtId="0" fontId="2" fillId="0" borderId="73" xfId="0" applyFont="1" applyBorder="1" applyAlignment="1">
      <alignment horizontal="center" vertical="center" readingOrder="2"/>
    </xf>
    <xf numFmtId="9" fontId="2" fillId="5" borderId="0" xfId="3" applyFont="1" applyFill="1" applyAlignment="1">
      <alignment horizontal="center" vertical="center" readingOrder="2"/>
    </xf>
    <xf numFmtId="0" fontId="5" fillId="5" borderId="56" xfId="0" applyFont="1" applyFill="1" applyBorder="1" applyAlignment="1">
      <alignment horizontal="right" vertical="center" readingOrder="2"/>
    </xf>
    <xf numFmtId="0" fontId="2" fillId="5" borderId="48" xfId="0" applyFont="1" applyFill="1" applyBorder="1" applyAlignment="1">
      <alignment horizontal="center" vertical="center" readingOrder="2"/>
    </xf>
    <xf numFmtId="0" fontId="2" fillId="5" borderId="39" xfId="0" applyFont="1" applyFill="1" applyBorder="1" applyAlignment="1">
      <alignment horizontal="center" vertical="center" readingOrder="2"/>
    </xf>
    <xf numFmtId="0" fontId="2" fillId="5" borderId="51" xfId="0" applyFont="1" applyFill="1" applyBorder="1" applyAlignment="1">
      <alignment vertical="center" readingOrder="2"/>
    </xf>
    <xf numFmtId="3" fontId="2" fillId="5" borderId="53" xfId="0" applyNumberFormat="1" applyFont="1" applyFill="1" applyBorder="1" applyAlignment="1">
      <alignment horizontal="center" vertical="center" readingOrder="2"/>
    </xf>
    <xf numFmtId="3" fontId="2" fillId="5" borderId="50" xfId="0" applyNumberFormat="1" applyFont="1" applyFill="1" applyBorder="1" applyAlignment="1">
      <alignment horizontal="center" vertical="center" readingOrder="2"/>
    </xf>
    <xf numFmtId="3" fontId="2" fillId="5" borderId="54" xfId="0" applyNumberFormat="1" applyFont="1" applyFill="1" applyBorder="1" applyAlignment="1">
      <alignment horizontal="center" vertical="center" readingOrder="2"/>
    </xf>
    <xf numFmtId="3" fontId="2" fillId="5" borderId="51" xfId="0" applyNumberFormat="1" applyFont="1" applyFill="1" applyBorder="1" applyAlignment="1">
      <alignment horizontal="center" vertical="center" readingOrder="2"/>
    </xf>
    <xf numFmtId="0" fontId="2" fillId="5" borderId="52" xfId="0" applyFont="1" applyFill="1" applyBorder="1" applyAlignment="1">
      <alignment vertical="center" readingOrder="2"/>
    </xf>
    <xf numFmtId="3" fontId="2" fillId="5" borderId="55" xfId="0" applyNumberFormat="1" applyFont="1" applyFill="1" applyBorder="1" applyAlignment="1">
      <alignment horizontal="center" vertical="center" readingOrder="2"/>
    </xf>
    <xf numFmtId="3" fontId="2" fillId="5" borderId="52" xfId="0" applyNumberFormat="1" applyFont="1" applyFill="1" applyBorder="1" applyAlignment="1">
      <alignment horizontal="center" vertical="center" readingOrder="2"/>
    </xf>
    <xf numFmtId="0" fontId="2" fillId="5" borderId="34" xfId="0" applyFont="1" applyFill="1" applyBorder="1" applyAlignment="1">
      <alignment horizontal="center" readingOrder="2"/>
    </xf>
    <xf numFmtId="0" fontId="2" fillId="5" borderId="14" xfId="0" applyFont="1" applyFill="1" applyBorder="1" applyAlignment="1">
      <alignment horizontal="center" readingOrder="2"/>
    </xf>
    <xf numFmtId="0" fontId="2" fillId="5" borderId="57" xfId="0" applyFont="1" applyFill="1" applyBorder="1" applyAlignment="1">
      <alignment horizontal="center" vertical="center" wrapText="1" readingOrder="2"/>
    </xf>
    <xf numFmtId="3" fontId="2" fillId="5" borderId="58" xfId="0" applyNumberFormat="1" applyFont="1" applyFill="1" applyBorder="1" applyAlignment="1">
      <alignment horizontal="center" vertical="center" shrinkToFit="1" readingOrder="2"/>
    </xf>
    <xf numFmtId="0" fontId="2" fillId="5" borderId="28" xfId="0" applyFont="1" applyFill="1" applyBorder="1" applyAlignment="1">
      <alignment horizontal="center" vertical="center" wrapText="1" readingOrder="2"/>
    </xf>
    <xf numFmtId="3" fontId="2" fillId="5" borderId="3" xfId="0" applyNumberFormat="1" applyFont="1" applyFill="1" applyBorder="1" applyAlignment="1">
      <alignment horizontal="center" vertical="center" shrinkToFit="1" readingOrder="2"/>
    </xf>
    <xf numFmtId="0" fontId="2" fillId="5" borderId="29" xfId="0" applyFont="1" applyFill="1" applyBorder="1" applyAlignment="1">
      <alignment horizontal="center" vertical="center" wrapText="1" readingOrder="2"/>
    </xf>
    <xf numFmtId="3" fontId="2" fillId="5" borderId="5" xfId="0" applyNumberFormat="1" applyFont="1" applyFill="1" applyBorder="1" applyAlignment="1">
      <alignment horizontal="center" vertical="center" shrinkToFit="1" readingOrder="2"/>
    </xf>
    <xf numFmtId="0" fontId="2" fillId="5" borderId="0" xfId="0" applyFont="1" applyFill="1" applyBorder="1" applyAlignment="1">
      <alignment horizontal="center" vertical="center" wrapText="1" readingOrder="2"/>
    </xf>
    <xf numFmtId="3" fontId="2" fillId="5" borderId="0" xfId="0" applyNumberFormat="1" applyFont="1" applyFill="1" applyBorder="1" applyAlignment="1">
      <alignment vertical="center" shrinkToFit="1" readingOrder="2"/>
    </xf>
    <xf numFmtId="0" fontId="2" fillId="0" borderId="90" xfId="0" applyFont="1" applyBorder="1" applyAlignment="1">
      <alignment horizontal="center" vertical="center" wrapText="1" readingOrder="2"/>
    </xf>
    <xf numFmtId="0" fontId="2" fillId="0" borderId="88" xfId="0" applyFont="1" applyBorder="1" applyAlignment="1">
      <alignment horizontal="center" vertical="center" wrapText="1" readingOrder="2"/>
    </xf>
    <xf numFmtId="0" fontId="2" fillId="0" borderId="9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32" xfId="0" applyFont="1" applyBorder="1" applyAlignment="1">
      <alignment horizontal="center" vertical="center" readingOrder="2"/>
    </xf>
    <xf numFmtId="0" fontId="2" fillId="0" borderId="58" xfId="0" applyFont="1" applyBorder="1" applyAlignment="1">
      <alignment horizontal="center" vertical="center" readingOrder="2"/>
    </xf>
    <xf numFmtId="0" fontId="5" fillId="0" borderId="32" xfId="0" applyFont="1" applyBorder="1" applyAlignment="1">
      <alignment horizontal="center" vertical="center" readingOrder="2"/>
    </xf>
    <xf numFmtId="0" fontId="5" fillId="0" borderId="58" xfId="0" applyFont="1" applyBorder="1" applyAlignment="1">
      <alignment horizontal="center" vertical="center" readingOrder="2"/>
    </xf>
    <xf numFmtId="0" fontId="2" fillId="0" borderId="32" xfId="0" applyFont="1" applyBorder="1" applyAlignment="1">
      <alignment horizontal="center" vertical="center" wrapText="1" readingOrder="2"/>
    </xf>
    <xf numFmtId="0" fontId="2" fillId="0" borderId="58" xfId="0" applyFont="1" applyBorder="1" applyAlignment="1">
      <alignment horizontal="center" vertical="center" wrapText="1" readingOrder="2"/>
    </xf>
    <xf numFmtId="0" fontId="2" fillId="0" borderId="44" xfId="0" applyFont="1" applyBorder="1" applyAlignment="1">
      <alignment horizontal="center" vertical="center" textRotation="90" readingOrder="2"/>
    </xf>
    <xf numFmtId="0" fontId="2" fillId="0" borderId="57" xfId="0" applyFont="1" applyBorder="1" applyAlignment="1">
      <alignment horizontal="center" vertical="center" textRotation="90" readingOrder="2"/>
    </xf>
    <xf numFmtId="0" fontId="2" fillId="0" borderId="78" xfId="0" applyFont="1" applyBorder="1" applyAlignment="1">
      <alignment horizontal="center" vertical="center" wrapText="1" readingOrder="2"/>
    </xf>
    <xf numFmtId="0" fontId="2" fillId="0" borderId="64" xfId="0" applyFont="1" applyBorder="1" applyAlignment="1">
      <alignment horizontal="center" vertical="center" wrapText="1" readingOrder="2"/>
    </xf>
    <xf numFmtId="0" fontId="2" fillId="0" borderId="84" xfId="0" applyFont="1" applyBorder="1" applyAlignment="1">
      <alignment horizontal="center" vertical="center" wrapText="1" readingOrder="2"/>
    </xf>
    <xf numFmtId="0" fontId="2" fillId="0" borderId="44" xfId="0" applyFont="1" applyBorder="1" applyAlignment="1">
      <alignment horizontal="center" vertical="center" readingOrder="2"/>
    </xf>
    <xf numFmtId="0" fontId="2" fillId="0" borderId="85" xfId="0" applyFont="1" applyBorder="1" applyAlignment="1">
      <alignment horizontal="center" vertical="center" readingOrder="2"/>
    </xf>
    <xf numFmtId="0" fontId="2" fillId="0" borderId="78" xfId="0" applyFont="1" applyBorder="1" applyAlignment="1">
      <alignment horizontal="center" vertical="center" readingOrder="2"/>
    </xf>
    <xf numFmtId="0" fontId="2" fillId="0" borderId="79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15" xfId="0" applyFont="1" applyBorder="1" applyAlignment="1">
      <alignment horizontal="center" vertical="center" readingOrder="2"/>
    </xf>
    <xf numFmtId="0" fontId="2" fillId="0" borderId="40" xfId="0" applyFont="1" applyBorder="1" applyAlignment="1">
      <alignment horizontal="center" vertical="center" readingOrder="2"/>
    </xf>
    <xf numFmtId="0" fontId="2" fillId="0" borderId="89" xfId="0" applyFont="1" applyBorder="1" applyAlignment="1">
      <alignment horizontal="center" vertical="center" readingOrder="2"/>
    </xf>
    <xf numFmtId="0" fontId="2" fillId="0" borderId="79" xfId="0" applyFont="1" applyBorder="1" applyAlignment="1">
      <alignment horizontal="center" vertical="center" wrapText="1" readingOrder="2"/>
    </xf>
    <xf numFmtId="0" fontId="2" fillId="0" borderId="27" xfId="0" applyFont="1" applyBorder="1" applyAlignment="1">
      <alignment horizontal="right" vertical="center" readingOrder="2"/>
    </xf>
    <xf numFmtId="0" fontId="2" fillId="0" borderId="8" xfId="0" applyFont="1" applyBorder="1" applyAlignment="1">
      <alignment horizontal="center" vertical="center" readingOrder="2"/>
    </xf>
    <xf numFmtId="0" fontId="2" fillId="0" borderId="10" xfId="0" applyFont="1" applyBorder="1" applyAlignment="1">
      <alignment horizontal="center" vertical="center" readingOrder="2"/>
    </xf>
    <xf numFmtId="0" fontId="2" fillId="0" borderId="49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14" xfId="0" applyFont="1" applyBorder="1" applyAlignment="1">
      <alignment horizontal="center" vertical="center" readingOrder="2"/>
    </xf>
    <xf numFmtId="0" fontId="2" fillId="0" borderId="74" xfId="0" applyFont="1" applyBorder="1" applyAlignment="1">
      <alignment horizontal="center" vertical="center" readingOrder="2"/>
    </xf>
    <xf numFmtId="0" fontId="2" fillId="0" borderId="34" xfId="0" applyFont="1" applyBorder="1" applyAlignment="1">
      <alignment horizontal="center" vertical="center" wrapText="1" readingOrder="2"/>
    </xf>
    <xf numFmtId="0" fontId="2" fillId="0" borderId="48" xfId="0" applyFont="1" applyBorder="1" applyAlignment="1">
      <alignment horizontal="center" vertical="center" wrapText="1" readingOrder="2"/>
    </xf>
    <xf numFmtId="0" fontId="2" fillId="0" borderId="64" xfId="0" applyFont="1" applyBorder="1" applyAlignment="1">
      <alignment horizontal="center" vertical="center" readingOrder="2"/>
    </xf>
    <xf numFmtId="0" fontId="2" fillId="0" borderId="86" xfId="0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0" fontId="2" fillId="0" borderId="47" xfId="0" applyFont="1" applyBorder="1" applyAlignment="1">
      <alignment horizontal="center" vertical="center" readingOrder="2"/>
    </xf>
    <xf numFmtId="0" fontId="2" fillId="0" borderId="34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83" xfId="0" applyFont="1" applyBorder="1" applyAlignment="1">
      <alignment horizontal="center" vertical="center" readingOrder="2"/>
    </xf>
    <xf numFmtId="0" fontId="2" fillId="0" borderId="35" xfId="0" applyFont="1" applyBorder="1" applyAlignment="1">
      <alignment horizontal="center" vertical="center" readingOrder="2"/>
    </xf>
    <xf numFmtId="0" fontId="2" fillId="0" borderId="81" xfId="0" applyFont="1" applyBorder="1" applyAlignment="1">
      <alignment horizontal="center" vertical="center" readingOrder="2"/>
    </xf>
    <xf numFmtId="0" fontId="2" fillId="0" borderId="87" xfId="0" applyFont="1" applyBorder="1" applyAlignment="1">
      <alignment horizontal="center" vertical="center" readingOrder="2"/>
    </xf>
    <xf numFmtId="0" fontId="2" fillId="0" borderId="90" xfId="0" applyFont="1" applyBorder="1" applyAlignment="1">
      <alignment horizontal="center" vertical="center" readingOrder="2"/>
    </xf>
    <xf numFmtId="0" fontId="2" fillId="0" borderId="91" xfId="0" applyFont="1" applyBorder="1" applyAlignment="1">
      <alignment horizontal="center" vertical="center" readingOrder="2"/>
    </xf>
    <xf numFmtId="0" fontId="5" fillId="0" borderId="27" xfId="0" applyFont="1" applyBorder="1" applyAlignment="1">
      <alignment horizontal="right" vertical="center" readingOrder="2"/>
    </xf>
    <xf numFmtId="3" fontId="2" fillId="0" borderId="0" xfId="0" applyNumberFormat="1" applyFont="1" applyAlignment="1">
      <alignment horizontal="center" vertical="center" readingOrder="2"/>
    </xf>
    <xf numFmtId="0" fontId="2" fillId="5" borderId="0" xfId="0" applyFont="1" applyFill="1" applyBorder="1" applyAlignment="1">
      <alignment horizontal="right" vertical="center" readingOrder="2"/>
    </xf>
    <xf numFmtId="0" fontId="2" fillId="0" borderId="3" xfId="0" applyFont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314325</xdr:colOff>
          <xdr:row>0</xdr:row>
          <xdr:rowOff>190500</xdr:rowOff>
        </xdr:to>
        <xdr:sp macro="" textlink="">
          <xdr:nvSpPr>
            <xdr:cNvPr id="222209" name="Check Box 1" hidden="1">
              <a:extLst>
                <a:ext uri="{63B3BB69-23CF-44E3-9099-C40C66FF867C}">
                  <a14:compatExt spid="_x0000_s222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333375</xdr:colOff>
          <xdr:row>0</xdr:row>
          <xdr:rowOff>190500</xdr:rowOff>
        </xdr:to>
        <xdr:sp macro="" textlink="">
          <xdr:nvSpPr>
            <xdr:cNvPr id="222210" name="Check Box 2" hidden="1">
              <a:extLst>
                <a:ext uri="{63B3BB69-23CF-44E3-9099-C40C66FF867C}">
                  <a14:compatExt spid="_x0000_s22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323850</xdr:colOff>
          <xdr:row>0</xdr:row>
          <xdr:rowOff>190500</xdr:rowOff>
        </xdr:to>
        <xdr:sp macro="" textlink="">
          <xdr:nvSpPr>
            <xdr:cNvPr id="222211" name="Check Box 3" hidden="1">
              <a:extLst>
                <a:ext uri="{63B3BB69-23CF-44E3-9099-C40C66FF867C}">
                  <a14:compatExt spid="_x0000_s22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314325</xdr:colOff>
          <xdr:row>0</xdr:row>
          <xdr:rowOff>190500</xdr:rowOff>
        </xdr:to>
        <xdr:sp macro="" textlink="">
          <xdr:nvSpPr>
            <xdr:cNvPr id="222212" name="Check Box 4" hidden="1">
              <a:extLst>
                <a:ext uri="{63B3BB69-23CF-44E3-9099-C40C66FF867C}">
                  <a14:compatExt spid="_x0000_s22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533400</xdr:colOff>
          <xdr:row>0</xdr:row>
          <xdr:rowOff>190500</xdr:rowOff>
        </xdr:to>
        <xdr:sp macro="" textlink="">
          <xdr:nvSpPr>
            <xdr:cNvPr id="222213" name="Check Box 5" hidden="1">
              <a:extLst>
                <a:ext uri="{63B3BB69-23CF-44E3-9099-C40C66FF867C}">
                  <a14:compatExt spid="_x0000_s22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8"/>
  <sheetViews>
    <sheetView rightToLeft="1" tabSelected="1" topLeftCell="A96" workbookViewId="0">
      <selection activeCell="F107" sqref="F107"/>
    </sheetView>
  </sheetViews>
  <sheetFormatPr defaultRowHeight="18.75" x14ac:dyDescent="0.45"/>
  <cols>
    <col min="1" max="1" width="2" style="1" customWidth="1"/>
    <col min="2" max="2" width="2.44140625" style="1" customWidth="1"/>
    <col min="3" max="3" width="27.88671875" style="1" customWidth="1"/>
    <col min="4" max="8" width="9.5546875" style="1" customWidth="1"/>
    <col min="9" max="9" width="9.5546875" style="7" customWidth="1"/>
    <col min="10" max="16384" width="8.88671875" style="7"/>
  </cols>
  <sheetData>
    <row r="2" spans="2:10" x14ac:dyDescent="0.45">
      <c r="B2" s="330" t="s">
        <v>206</v>
      </c>
      <c r="C2" s="330"/>
      <c r="D2" s="330"/>
      <c r="E2" s="257"/>
    </row>
    <row r="3" spans="2:10" x14ac:dyDescent="0.45">
      <c r="B3" s="257" t="s">
        <v>236</v>
      </c>
      <c r="C3" s="3"/>
      <c r="D3" s="3"/>
    </row>
    <row r="5" spans="2:10" ht="18.75" customHeight="1" x14ac:dyDescent="0.45">
      <c r="B5" s="331" t="s">
        <v>0</v>
      </c>
      <c r="C5" s="333" t="s">
        <v>3</v>
      </c>
      <c r="D5" s="331" t="s">
        <v>2</v>
      </c>
      <c r="E5" s="335" t="s">
        <v>81</v>
      </c>
      <c r="F5" s="327" t="s">
        <v>96</v>
      </c>
      <c r="G5" s="328"/>
      <c r="H5" s="328"/>
      <c r="I5" s="328"/>
      <c r="J5" s="329"/>
    </row>
    <row r="6" spans="2:10" x14ac:dyDescent="0.45">
      <c r="B6" s="332"/>
      <c r="C6" s="334"/>
      <c r="D6" s="332"/>
      <c r="E6" s="336"/>
      <c r="F6" s="265" t="s">
        <v>4</v>
      </c>
      <c r="G6" s="265" t="s">
        <v>5</v>
      </c>
      <c r="H6" s="265" t="s">
        <v>6</v>
      </c>
      <c r="I6" s="270" t="s">
        <v>82</v>
      </c>
      <c r="J6" s="270" t="s">
        <v>83</v>
      </c>
    </row>
    <row r="7" spans="2:10" x14ac:dyDescent="0.45">
      <c r="B7" s="265">
        <v>1</v>
      </c>
      <c r="C7" s="66"/>
      <c r="D7" s="67"/>
      <c r="E7" s="68"/>
      <c r="F7" s="69"/>
      <c r="G7" s="69"/>
      <c r="H7" s="69"/>
      <c r="I7" s="69"/>
      <c r="J7" s="69"/>
    </row>
    <row r="8" spans="2:10" x14ac:dyDescent="0.45">
      <c r="B8" s="265">
        <v>2</v>
      </c>
      <c r="C8" s="67"/>
      <c r="D8" s="67"/>
      <c r="E8" s="9"/>
      <c r="F8" s="70"/>
      <c r="G8" s="70"/>
      <c r="H8" s="70"/>
      <c r="I8" s="70"/>
      <c r="J8" s="70"/>
    </row>
    <row r="9" spans="2:10" x14ac:dyDescent="0.45">
      <c r="B9" s="3"/>
      <c r="C9" s="2"/>
      <c r="D9" s="2"/>
      <c r="E9" s="275"/>
      <c r="F9" s="276"/>
      <c r="G9" s="276"/>
      <c r="H9" s="276"/>
    </row>
    <row r="10" spans="2:10" ht="21" x14ac:dyDescent="0.45">
      <c r="B10" s="3"/>
      <c r="C10" s="289" t="s">
        <v>225</v>
      </c>
      <c r="D10" s="67" t="s">
        <v>210</v>
      </c>
      <c r="E10" s="9" t="s">
        <v>211</v>
      </c>
      <c r="F10" s="70" t="s">
        <v>212</v>
      </c>
      <c r="G10" s="70" t="s">
        <v>213</v>
      </c>
      <c r="H10" s="70" t="s">
        <v>214</v>
      </c>
      <c r="I10" s="70" t="s">
        <v>215</v>
      </c>
      <c r="J10" s="7" t="s">
        <v>224</v>
      </c>
    </row>
    <row r="11" spans="2:10" x14ac:dyDescent="0.45">
      <c r="B11" s="3"/>
      <c r="C11" s="67" t="s">
        <v>209</v>
      </c>
      <c r="D11" s="67"/>
      <c r="E11" s="9"/>
      <c r="F11" s="70"/>
      <c r="G11" s="70"/>
      <c r="H11" s="70"/>
      <c r="I11" s="70"/>
    </row>
    <row r="12" spans="2:10" x14ac:dyDescent="0.45">
      <c r="B12" s="3"/>
      <c r="C12" s="67" t="s">
        <v>208</v>
      </c>
      <c r="D12" s="67"/>
      <c r="E12" s="9"/>
      <c r="F12" s="70"/>
      <c r="G12" s="70"/>
      <c r="H12" s="70"/>
      <c r="I12" s="70"/>
    </row>
    <row r="13" spans="2:10" x14ac:dyDescent="0.45">
      <c r="B13" s="3"/>
      <c r="C13" s="67" t="s">
        <v>207</v>
      </c>
      <c r="D13" s="67"/>
      <c r="E13" s="9"/>
      <c r="F13" s="70"/>
      <c r="G13" s="70"/>
      <c r="H13" s="70"/>
      <c r="I13" s="70"/>
    </row>
    <row r="14" spans="2:10" x14ac:dyDescent="0.45">
      <c r="B14" s="3"/>
      <c r="C14" s="7"/>
      <c r="D14" s="2"/>
      <c r="E14" s="275"/>
      <c r="F14" s="276"/>
      <c r="G14" s="276"/>
      <c r="H14" s="276"/>
    </row>
    <row r="16" spans="2:10" ht="21" x14ac:dyDescent="0.45">
      <c r="B16" s="62" t="s">
        <v>162</v>
      </c>
    </row>
    <row r="17" spans="2:11" x14ac:dyDescent="0.45">
      <c r="B17" s="64" t="s">
        <v>174</v>
      </c>
    </row>
    <row r="18" spans="2:11" x14ac:dyDescent="0.45">
      <c r="B18" s="64"/>
      <c r="C18" s="245" t="s">
        <v>176</v>
      </c>
      <c r="D18" s="1" t="s">
        <v>175</v>
      </c>
      <c r="E18" s="7" t="s">
        <v>177</v>
      </c>
    </row>
    <row r="19" spans="2:11" ht="19.5" thickBot="1" x14ac:dyDescent="0.5">
      <c r="F19" s="1" t="s">
        <v>1</v>
      </c>
    </row>
    <row r="20" spans="2:11" s="1" customFormat="1" ht="36" customHeight="1" x14ac:dyDescent="0.45">
      <c r="B20" s="242" t="s">
        <v>7</v>
      </c>
      <c r="C20" s="243"/>
      <c r="D20" s="256" t="s">
        <v>97</v>
      </c>
      <c r="E20" s="262" t="s">
        <v>226</v>
      </c>
      <c r="F20" s="244" t="s">
        <v>98</v>
      </c>
      <c r="G20" s="7"/>
      <c r="I20" s="7"/>
      <c r="J20" s="7"/>
      <c r="K20" s="7"/>
    </row>
    <row r="21" spans="2:11" s="1" customFormat="1" ht="22.5" customHeight="1" x14ac:dyDescent="0.45">
      <c r="B21" s="6"/>
      <c r="C21" s="2" t="s">
        <v>244</v>
      </c>
      <c r="D21" s="2"/>
      <c r="E21" s="2"/>
      <c r="F21" s="2">
        <f>E21*D21</f>
        <v>0</v>
      </c>
      <c r="G21" s="7"/>
      <c r="I21" s="7"/>
      <c r="J21" s="7"/>
      <c r="K21" s="7"/>
    </row>
    <row r="22" spans="2:11" s="1" customFormat="1" ht="19.5" thickBot="1" x14ac:dyDescent="0.5">
      <c r="B22" s="74"/>
      <c r="C22" s="75" t="s">
        <v>216</v>
      </c>
      <c r="D22" s="75"/>
      <c r="E22" s="75"/>
      <c r="F22" s="75">
        <f>E22*D22</f>
        <v>0</v>
      </c>
      <c r="G22" s="7"/>
      <c r="I22" s="7"/>
      <c r="J22" s="7"/>
      <c r="K22" s="7"/>
    </row>
    <row r="23" spans="2:11" s="1" customFormat="1" ht="19.5" thickBot="1" x14ac:dyDescent="0.5">
      <c r="B23" s="89"/>
      <c r="C23" s="90"/>
      <c r="D23" s="90"/>
      <c r="E23" s="90"/>
      <c r="F23" s="90">
        <f>F21+F22</f>
        <v>0</v>
      </c>
      <c r="G23" s="7"/>
      <c r="I23" s="7"/>
      <c r="J23" s="7"/>
      <c r="K23" s="7"/>
    </row>
    <row r="24" spans="2:11" s="1" customFormat="1" x14ac:dyDescent="0.45">
      <c r="B24" s="125" t="s">
        <v>178</v>
      </c>
      <c r="I24" s="7"/>
      <c r="J24" s="7"/>
      <c r="K24" s="7"/>
    </row>
    <row r="25" spans="2:11" s="1" customFormat="1" ht="19.5" thickBot="1" x14ac:dyDescent="0.5">
      <c r="B25" s="125"/>
      <c r="I25" s="7"/>
      <c r="J25" s="7"/>
      <c r="K25" s="7"/>
    </row>
    <row r="26" spans="2:11" s="1" customFormat="1" ht="36" customHeight="1" x14ac:dyDescent="0.45">
      <c r="B26" s="242" t="s">
        <v>7</v>
      </c>
      <c r="C26" s="243"/>
      <c r="D26" s="256" t="s">
        <v>97</v>
      </c>
      <c r="E26" s="262" t="s">
        <v>183</v>
      </c>
      <c r="F26" s="244" t="s">
        <v>184</v>
      </c>
      <c r="G26" s="7"/>
      <c r="I26" s="7"/>
      <c r="J26" s="7"/>
      <c r="K26" s="7"/>
    </row>
    <row r="27" spans="2:11" s="1" customFormat="1" ht="22.5" customHeight="1" thickBot="1" x14ac:dyDescent="0.5">
      <c r="B27" s="6"/>
      <c r="C27" s="2" t="s">
        <v>182</v>
      </c>
      <c r="D27" s="263"/>
      <c r="E27" s="241"/>
      <c r="F27" s="267">
        <f>E27*12</f>
        <v>0</v>
      </c>
      <c r="G27" s="7"/>
      <c r="I27" s="7"/>
      <c r="J27" s="7"/>
      <c r="K27" s="7"/>
    </row>
    <row r="28" spans="2:11" s="1" customFormat="1" ht="19.5" thickBot="1" x14ac:dyDescent="0.5">
      <c r="B28" s="89"/>
      <c r="C28" s="90"/>
      <c r="D28" s="36"/>
      <c r="E28" s="36"/>
      <c r="F28" s="124">
        <f>F27</f>
        <v>0</v>
      </c>
      <c r="G28" s="7"/>
      <c r="I28" s="7"/>
      <c r="J28" s="7"/>
      <c r="K28" s="7"/>
    </row>
    <row r="29" spans="2:11" s="1" customFormat="1" x14ac:dyDescent="0.45">
      <c r="B29" s="125" t="s">
        <v>179</v>
      </c>
      <c r="I29" s="7"/>
      <c r="J29" s="7"/>
      <c r="K29" s="7"/>
    </row>
    <row r="30" spans="2:11" s="1" customFormat="1" x14ac:dyDescent="0.45">
      <c r="B30" s="7"/>
      <c r="I30" s="7"/>
      <c r="J30" s="7"/>
      <c r="K30" s="7"/>
    </row>
    <row r="31" spans="2:11" s="1" customFormat="1" x14ac:dyDescent="0.45">
      <c r="B31" s="7"/>
      <c r="I31" s="7"/>
      <c r="J31" s="7"/>
      <c r="K31" s="7"/>
    </row>
    <row r="32" spans="2:11" s="1" customFormat="1" ht="21" x14ac:dyDescent="0.45">
      <c r="B32" s="62" t="s">
        <v>9</v>
      </c>
      <c r="C32" s="64"/>
      <c r="D32" s="64"/>
      <c r="E32" s="64"/>
      <c r="I32" s="7"/>
      <c r="J32" s="7"/>
      <c r="K32" s="7"/>
    </row>
    <row r="33" spans="2:11" s="1" customFormat="1" ht="19.5" thickBot="1" x14ac:dyDescent="0.5">
      <c r="B33" s="64" t="s">
        <v>127</v>
      </c>
      <c r="C33" s="64"/>
      <c r="D33" s="64"/>
      <c r="E33" s="64"/>
      <c r="F33" s="78" t="s">
        <v>228</v>
      </c>
      <c r="G33" s="78"/>
      <c r="H33" s="78"/>
      <c r="I33" s="7"/>
      <c r="J33" s="7"/>
      <c r="K33" s="7"/>
    </row>
    <row r="34" spans="2:11" s="1" customFormat="1" x14ac:dyDescent="0.45">
      <c r="B34" s="337" t="s">
        <v>0</v>
      </c>
      <c r="C34" s="339" t="s">
        <v>10</v>
      </c>
      <c r="D34" s="339" t="s">
        <v>11</v>
      </c>
      <c r="E34" s="340" t="s">
        <v>104</v>
      </c>
      <c r="F34" s="341"/>
      <c r="I34" s="7"/>
      <c r="J34" s="7"/>
      <c r="K34" s="7"/>
    </row>
    <row r="35" spans="2:11" s="1" customFormat="1" ht="20.25" customHeight="1" x14ac:dyDescent="0.45">
      <c r="B35" s="338"/>
      <c r="C35" s="336"/>
      <c r="D35" s="336"/>
      <c r="E35" s="66" t="s">
        <v>226</v>
      </c>
      <c r="F35" s="79" t="s">
        <v>227</v>
      </c>
      <c r="I35" s="7"/>
      <c r="J35" s="7"/>
      <c r="K35" s="7"/>
    </row>
    <row r="36" spans="2:11" s="1" customFormat="1" x14ac:dyDescent="0.45">
      <c r="B36" s="80">
        <v>1</v>
      </c>
      <c r="C36" s="81"/>
      <c r="D36" s="8"/>
      <c r="F36" s="10">
        <f>E36*D36</f>
        <v>0</v>
      </c>
      <c r="I36" s="7"/>
      <c r="J36" s="7"/>
      <c r="K36" s="7"/>
    </row>
    <row r="37" spans="2:11" s="1" customFormat="1" x14ac:dyDescent="0.45">
      <c r="B37" s="80">
        <v>2</v>
      </c>
      <c r="C37" s="81"/>
      <c r="D37" s="8"/>
      <c r="E37" s="9"/>
      <c r="F37" s="10">
        <f t="shared" ref="F37:F38" si="0">E37*D37</f>
        <v>0</v>
      </c>
      <c r="I37" s="7"/>
      <c r="J37" s="7"/>
      <c r="K37" s="7"/>
    </row>
    <row r="38" spans="2:11" s="1" customFormat="1" x14ac:dyDescent="0.45">
      <c r="B38" s="80">
        <v>3</v>
      </c>
      <c r="C38" s="81"/>
      <c r="D38" s="11"/>
      <c r="E38" s="9"/>
      <c r="F38" s="10">
        <f t="shared" si="0"/>
        <v>0</v>
      </c>
      <c r="I38" s="7"/>
      <c r="J38" s="7"/>
      <c r="K38" s="7"/>
    </row>
    <row r="39" spans="2:11" s="1" customFormat="1" ht="19.5" thickBot="1" x14ac:dyDescent="0.5">
      <c r="B39" s="82"/>
      <c r="C39" s="83" t="s">
        <v>12</v>
      </c>
      <c r="D39" s="12"/>
      <c r="E39" s="83"/>
      <c r="F39" s="13">
        <f>SUM(F36:F38)</f>
        <v>0</v>
      </c>
      <c r="I39" s="7"/>
      <c r="J39" s="7"/>
      <c r="K39" s="7"/>
    </row>
    <row r="40" spans="2:11" s="1" customFormat="1" x14ac:dyDescent="0.45">
      <c r="B40" s="71"/>
      <c r="C40" s="71"/>
      <c r="D40" s="71"/>
      <c r="E40" s="71"/>
      <c r="I40" s="7"/>
      <c r="J40" s="7"/>
      <c r="K40" s="7"/>
    </row>
    <row r="41" spans="2:11" s="1" customFormat="1" ht="19.5" thickBot="1" x14ac:dyDescent="0.5">
      <c r="B41" s="257" t="s">
        <v>101</v>
      </c>
      <c r="C41" s="257"/>
      <c r="D41" s="257"/>
      <c r="E41" s="257"/>
      <c r="F41" s="3" t="s">
        <v>228</v>
      </c>
      <c r="I41" s="7"/>
      <c r="J41" s="7"/>
      <c r="K41" s="7"/>
    </row>
    <row r="42" spans="2:11" s="1" customFormat="1" x14ac:dyDescent="0.45">
      <c r="B42" s="342" t="s">
        <v>0</v>
      </c>
      <c r="C42" s="344" t="s">
        <v>14</v>
      </c>
      <c r="D42" s="344" t="s">
        <v>11</v>
      </c>
      <c r="E42" s="346" t="s">
        <v>229</v>
      </c>
      <c r="F42" s="348" t="s">
        <v>16</v>
      </c>
      <c r="I42" s="7"/>
      <c r="J42" s="7"/>
      <c r="K42" s="7"/>
    </row>
    <row r="43" spans="2:11" s="1" customFormat="1" ht="19.5" thickBot="1" x14ac:dyDescent="0.5">
      <c r="B43" s="343"/>
      <c r="C43" s="345"/>
      <c r="D43" s="345"/>
      <c r="E43" s="347"/>
      <c r="F43" s="349"/>
      <c r="I43" s="7"/>
      <c r="J43" s="7"/>
      <c r="K43" s="7"/>
    </row>
    <row r="44" spans="2:11" s="1" customFormat="1" x14ac:dyDescent="0.45">
      <c r="B44" s="72">
        <v>1</v>
      </c>
      <c r="C44" s="14"/>
      <c r="D44" s="14"/>
      <c r="E44" s="15"/>
      <c r="F44" s="290">
        <f>E44*D44</f>
        <v>0</v>
      </c>
      <c r="I44" s="7"/>
      <c r="J44" s="7"/>
      <c r="K44" s="7"/>
    </row>
    <row r="45" spans="2:11" s="1" customFormat="1" x14ac:dyDescent="0.45">
      <c r="B45" s="6">
        <v>2</v>
      </c>
      <c r="C45" s="20"/>
      <c r="D45" s="17"/>
      <c r="E45" s="18"/>
      <c r="F45" s="291">
        <f t="shared" ref="F45:F48" si="1">E45*D45</f>
        <v>0</v>
      </c>
      <c r="I45" s="7"/>
      <c r="J45" s="7"/>
      <c r="K45" s="7"/>
    </row>
    <row r="46" spans="2:11" s="1" customFormat="1" x14ac:dyDescent="0.45">
      <c r="B46" s="6">
        <v>3</v>
      </c>
      <c r="C46" s="20"/>
      <c r="D46" s="20"/>
      <c r="E46" s="18"/>
      <c r="F46" s="291">
        <f t="shared" si="1"/>
        <v>0</v>
      </c>
      <c r="I46" s="7"/>
      <c r="J46" s="7"/>
      <c r="K46" s="7"/>
    </row>
    <row r="47" spans="2:11" s="1" customFormat="1" x14ac:dyDescent="0.45">
      <c r="B47" s="6"/>
      <c r="C47" s="20"/>
      <c r="D47" s="20"/>
      <c r="E47" s="18"/>
      <c r="F47" s="291">
        <f t="shared" si="1"/>
        <v>0</v>
      </c>
      <c r="I47" s="7"/>
      <c r="J47" s="7"/>
      <c r="K47" s="7"/>
    </row>
    <row r="48" spans="2:11" s="1" customFormat="1" x14ac:dyDescent="0.45">
      <c r="B48" s="6">
        <v>4</v>
      </c>
      <c r="C48" s="20"/>
      <c r="D48" s="20"/>
      <c r="E48" s="18"/>
      <c r="F48" s="291">
        <f t="shared" si="1"/>
        <v>0</v>
      </c>
      <c r="I48" s="7"/>
      <c r="J48" s="7"/>
      <c r="K48" s="7"/>
    </row>
    <row r="49" spans="1:11" s="1" customFormat="1" ht="19.5" thickBot="1" x14ac:dyDescent="0.5">
      <c r="B49" s="84" t="s">
        <v>8</v>
      </c>
      <c r="C49" s="85"/>
      <c r="D49" s="85"/>
      <c r="E49" s="85"/>
      <c r="F49" s="156">
        <f>SUM(F44:F48)</f>
        <v>0</v>
      </c>
      <c r="I49" s="7"/>
      <c r="J49" s="7"/>
      <c r="K49" s="7"/>
    </row>
    <row r="51" spans="1:11" s="1" customFormat="1" x14ac:dyDescent="0.45">
      <c r="B51" s="259" t="s">
        <v>102</v>
      </c>
      <c r="C51" s="259"/>
      <c r="D51" s="259"/>
      <c r="E51" s="259"/>
      <c r="I51" s="7"/>
      <c r="J51" s="7"/>
      <c r="K51" s="7"/>
    </row>
    <row r="52" spans="1:11" s="1" customFormat="1" ht="19.5" thickBot="1" x14ac:dyDescent="0.5">
      <c r="I52" s="7"/>
      <c r="J52" s="7"/>
      <c r="K52" s="7"/>
    </row>
    <row r="53" spans="1:11" s="1" customFormat="1" x14ac:dyDescent="0.45">
      <c r="B53" s="352" t="s">
        <v>0</v>
      </c>
      <c r="C53" s="352" t="s">
        <v>14</v>
      </c>
      <c r="D53" s="352" t="s">
        <v>11</v>
      </c>
      <c r="E53" s="352" t="s">
        <v>229</v>
      </c>
      <c r="F53" s="352" t="s">
        <v>16</v>
      </c>
      <c r="I53" s="7"/>
      <c r="J53" s="7"/>
      <c r="K53" s="7"/>
    </row>
    <row r="54" spans="1:11" s="1" customFormat="1" ht="19.5" thickBot="1" x14ac:dyDescent="0.5">
      <c r="B54" s="353"/>
      <c r="C54" s="354"/>
      <c r="D54" s="354"/>
      <c r="E54" s="354"/>
      <c r="F54" s="354"/>
      <c r="I54" s="7"/>
      <c r="J54" s="7"/>
      <c r="K54" s="7"/>
    </row>
    <row r="55" spans="1:11" s="1" customFormat="1" x14ac:dyDescent="0.45">
      <c r="B55" s="87">
        <v>1</v>
      </c>
      <c r="C55" s="32"/>
      <c r="D55" s="22"/>
      <c r="E55" s="15"/>
      <c r="F55" s="290">
        <f>E55*D55</f>
        <v>0</v>
      </c>
      <c r="I55" s="7"/>
      <c r="J55" s="7"/>
      <c r="K55" s="7"/>
    </row>
    <row r="56" spans="1:11" s="1" customFormat="1" x14ac:dyDescent="0.45">
      <c r="B56" s="88">
        <v>2</v>
      </c>
      <c r="C56" s="2"/>
      <c r="D56" s="23"/>
      <c r="E56" s="18"/>
      <c r="F56" s="291">
        <f t="shared" ref="F56:F58" si="2">E56*D56</f>
        <v>0</v>
      </c>
      <c r="I56" s="7"/>
      <c r="J56" s="7"/>
      <c r="K56" s="7"/>
    </row>
    <row r="57" spans="1:11" s="1" customFormat="1" x14ac:dyDescent="0.45">
      <c r="B57" s="88">
        <v>3</v>
      </c>
      <c r="C57" s="2"/>
      <c r="D57" s="24"/>
      <c r="E57" s="18"/>
      <c r="F57" s="291">
        <f t="shared" si="2"/>
        <v>0</v>
      </c>
      <c r="I57" s="7"/>
      <c r="J57" s="7"/>
      <c r="K57" s="7"/>
    </row>
    <row r="58" spans="1:11" s="1" customFormat="1" ht="19.5" thickBot="1" x14ac:dyDescent="0.5">
      <c r="B58" s="88">
        <v>4</v>
      </c>
      <c r="C58" s="2"/>
      <c r="D58" s="24"/>
      <c r="E58" s="18"/>
      <c r="F58" s="291">
        <f t="shared" si="2"/>
        <v>0</v>
      </c>
      <c r="I58" s="7"/>
      <c r="J58" s="7"/>
      <c r="K58" s="7"/>
    </row>
    <row r="59" spans="1:11" ht="19.5" thickBot="1" x14ac:dyDescent="0.5">
      <c r="B59" s="89" t="s">
        <v>8</v>
      </c>
      <c r="C59" s="90"/>
      <c r="D59" s="90"/>
      <c r="E59" s="90"/>
      <c r="F59" s="25">
        <f>SUM(F55:F58)</f>
        <v>0</v>
      </c>
    </row>
    <row r="62" spans="1:11" s="130" customFormat="1" ht="21.75" thickBot="1" x14ac:dyDescent="0.5">
      <c r="A62" s="3"/>
      <c r="B62" s="93" t="s">
        <v>17</v>
      </c>
      <c r="C62" s="93"/>
      <c r="D62" s="93"/>
      <c r="E62" s="93"/>
      <c r="F62" s="94"/>
      <c r="G62" s="94"/>
      <c r="H62" s="3"/>
    </row>
    <row r="63" spans="1:11" ht="19.5" thickBot="1" x14ac:dyDescent="0.5">
      <c r="B63" s="126" t="s">
        <v>0</v>
      </c>
      <c r="C63" s="14" t="s">
        <v>18</v>
      </c>
      <c r="D63" s="280" t="s">
        <v>31</v>
      </c>
      <c r="E63" s="280" t="s">
        <v>233</v>
      </c>
      <c r="F63" s="280" t="s">
        <v>232</v>
      </c>
    </row>
    <row r="64" spans="1:11" x14ac:dyDescent="0.45">
      <c r="B64" s="269">
        <v>1</v>
      </c>
      <c r="C64" s="14" t="s">
        <v>109</v>
      </c>
      <c r="D64" s="292"/>
      <c r="E64" s="292"/>
      <c r="F64" s="292"/>
    </row>
    <row r="65" spans="2:11" x14ac:dyDescent="0.45">
      <c r="B65" s="4">
        <v>2</v>
      </c>
      <c r="C65" s="20" t="s">
        <v>195</v>
      </c>
      <c r="D65" s="133"/>
      <c r="E65" s="133"/>
      <c r="F65" s="133"/>
    </row>
    <row r="66" spans="2:11" x14ac:dyDescent="0.45">
      <c r="B66" s="4">
        <v>3</v>
      </c>
      <c r="C66" s="20" t="s">
        <v>110</v>
      </c>
      <c r="D66" s="133"/>
      <c r="E66" s="133"/>
      <c r="F66" s="133"/>
    </row>
    <row r="67" spans="2:11" x14ac:dyDescent="0.45">
      <c r="B67" s="4">
        <v>4</v>
      </c>
      <c r="C67" s="20" t="s">
        <v>111</v>
      </c>
      <c r="D67" s="133"/>
      <c r="E67" s="133"/>
      <c r="F67" s="133"/>
    </row>
    <row r="68" spans="2:11" x14ac:dyDescent="0.45">
      <c r="B68" s="4">
        <v>5</v>
      </c>
      <c r="C68" s="20" t="s">
        <v>112</v>
      </c>
      <c r="D68" s="133"/>
      <c r="E68" s="133"/>
      <c r="F68" s="133"/>
    </row>
    <row r="69" spans="2:11" x14ac:dyDescent="0.45">
      <c r="B69" s="4">
        <v>6</v>
      </c>
      <c r="C69" s="20" t="s">
        <v>113</v>
      </c>
      <c r="D69" s="133"/>
      <c r="E69" s="133"/>
      <c r="F69" s="133"/>
    </row>
    <row r="70" spans="2:11" ht="19.5" thickBot="1" x14ac:dyDescent="0.5">
      <c r="B70" s="4"/>
      <c r="C70" s="20" t="s">
        <v>108</v>
      </c>
      <c r="D70" s="133"/>
      <c r="E70" s="133"/>
      <c r="F70" s="133"/>
    </row>
    <row r="71" spans="2:11" ht="19.5" thickBot="1" x14ac:dyDescent="0.5">
      <c r="B71" s="89" t="s">
        <v>12</v>
      </c>
      <c r="C71" s="30"/>
      <c r="D71" s="293"/>
      <c r="E71" s="293"/>
      <c r="F71" s="293">
        <f>SUM(E64:H70)</f>
        <v>0</v>
      </c>
    </row>
    <row r="74" spans="2:11" s="1" customFormat="1" ht="21" x14ac:dyDescent="0.45">
      <c r="B74" s="93" t="s">
        <v>20</v>
      </c>
      <c r="C74" s="93"/>
      <c r="D74" s="93"/>
      <c r="E74" s="93"/>
      <c r="F74" s="94"/>
      <c r="G74" s="94"/>
      <c r="I74" s="7"/>
      <c r="J74" s="7"/>
      <c r="K74" s="7"/>
    </row>
    <row r="76" spans="2:11" s="1" customFormat="1" x14ac:dyDescent="0.45">
      <c r="B76" s="330" t="s">
        <v>21</v>
      </c>
      <c r="C76" s="330"/>
      <c r="D76" s="330"/>
      <c r="E76" s="330"/>
      <c r="F76" s="330"/>
      <c r="G76" s="330"/>
      <c r="I76" s="7"/>
      <c r="J76" s="7"/>
      <c r="K76" s="7"/>
    </row>
    <row r="77" spans="2:11" s="1" customFormat="1" ht="19.5" thickBot="1" x14ac:dyDescent="0.5">
      <c r="B77" s="64" t="s">
        <v>121</v>
      </c>
      <c r="I77" s="7"/>
      <c r="J77" s="7"/>
      <c r="K77" s="7"/>
    </row>
    <row r="78" spans="2:11" s="1" customFormat="1" ht="19.5" thickBot="1" x14ac:dyDescent="0.5">
      <c r="B78" s="264"/>
      <c r="C78" s="41" t="s">
        <v>7</v>
      </c>
      <c r="D78" s="356" t="s">
        <v>23</v>
      </c>
      <c r="E78" s="357"/>
      <c r="F78" s="140" t="s">
        <v>19</v>
      </c>
      <c r="I78" s="7"/>
      <c r="J78" s="7"/>
      <c r="K78" s="7"/>
    </row>
    <row r="79" spans="2:11" s="1" customFormat="1" x14ac:dyDescent="0.45">
      <c r="B79" s="4">
        <v>1</v>
      </c>
      <c r="C79" s="131" t="s">
        <v>25</v>
      </c>
      <c r="D79" s="131"/>
      <c r="E79" s="137" t="s">
        <v>24</v>
      </c>
      <c r="F79" s="133">
        <f>G116/12*D79</f>
        <v>0</v>
      </c>
      <c r="I79" s="7"/>
      <c r="J79" s="7"/>
      <c r="K79" s="7"/>
    </row>
    <row r="80" spans="2:11" s="1" customFormat="1" x14ac:dyDescent="0.45">
      <c r="B80" s="4">
        <v>2</v>
      </c>
      <c r="C80" s="131" t="s">
        <v>234</v>
      </c>
      <c r="D80" s="131"/>
      <c r="E80" s="137"/>
      <c r="F80" s="133"/>
      <c r="I80" s="7"/>
      <c r="J80" s="7"/>
      <c r="K80" s="7"/>
    </row>
    <row r="81" spans="2:11" s="1" customFormat="1" x14ac:dyDescent="0.45">
      <c r="B81" s="4">
        <v>3</v>
      </c>
      <c r="C81" s="131" t="s">
        <v>235</v>
      </c>
      <c r="D81" s="131"/>
      <c r="E81" s="137"/>
      <c r="F81" s="133"/>
      <c r="I81" s="7"/>
      <c r="J81" s="7"/>
      <c r="K81" s="7"/>
    </row>
    <row r="82" spans="2:11" s="1" customFormat="1" x14ac:dyDescent="0.45">
      <c r="B82" s="4">
        <v>2</v>
      </c>
      <c r="C82" s="131" t="s">
        <v>117</v>
      </c>
      <c r="D82" s="131"/>
      <c r="E82" s="137" t="s">
        <v>24</v>
      </c>
      <c r="F82" s="134">
        <f>G140/12*D82</f>
        <v>0</v>
      </c>
      <c r="I82" s="7"/>
      <c r="J82" s="7"/>
      <c r="K82" s="7"/>
    </row>
    <row r="83" spans="2:11" s="1" customFormat="1" x14ac:dyDescent="0.45">
      <c r="B83" s="4">
        <v>3</v>
      </c>
      <c r="C83" s="131" t="s">
        <v>27</v>
      </c>
      <c r="D83" s="131"/>
      <c r="E83" s="137" t="s">
        <v>24</v>
      </c>
      <c r="F83" s="133">
        <f>D210/12*D83</f>
        <v>0</v>
      </c>
      <c r="I83" s="7"/>
      <c r="J83" s="7"/>
      <c r="K83" s="7"/>
    </row>
    <row r="84" spans="2:11" s="1" customFormat="1" ht="19.5" thickBot="1" x14ac:dyDescent="0.5">
      <c r="B84" s="4">
        <v>4</v>
      </c>
      <c r="C84" s="132" t="s">
        <v>28</v>
      </c>
      <c r="D84" s="132"/>
      <c r="E84" s="138" t="s">
        <v>24</v>
      </c>
      <c r="F84" s="133"/>
      <c r="I84" s="7"/>
      <c r="J84" s="7"/>
      <c r="K84" s="7"/>
    </row>
    <row r="85" spans="2:11" s="1" customFormat="1" ht="19.5" thickBot="1" x14ac:dyDescent="0.5">
      <c r="B85" s="89" t="s">
        <v>29</v>
      </c>
      <c r="C85" s="90"/>
      <c r="D85" s="92"/>
      <c r="E85" s="96"/>
      <c r="F85" s="124">
        <f>SUM(F79:H84)</f>
        <v>0</v>
      </c>
      <c r="I85" s="7"/>
      <c r="J85" s="7"/>
      <c r="K85" s="7"/>
    </row>
    <row r="87" spans="2:11" s="1" customFormat="1" x14ac:dyDescent="0.45">
      <c r="B87" s="91"/>
      <c r="C87" s="91"/>
      <c r="D87" s="91"/>
      <c r="E87" s="91"/>
      <c r="F87" s="91"/>
      <c r="G87" s="91"/>
      <c r="H87" s="91"/>
      <c r="I87" s="7"/>
      <c r="J87" s="7"/>
      <c r="K87" s="7"/>
    </row>
    <row r="88" spans="2:11" s="1" customFormat="1" x14ac:dyDescent="0.45">
      <c r="B88" s="97" t="s">
        <v>30</v>
      </c>
      <c r="C88" s="97"/>
      <c r="D88" s="97"/>
      <c r="E88" s="91"/>
      <c r="F88" s="91"/>
      <c r="G88" s="91"/>
      <c r="H88" s="98"/>
      <c r="I88" s="7"/>
      <c r="J88" s="7"/>
      <c r="K88" s="7"/>
    </row>
    <row r="89" spans="2:11" s="1" customFormat="1" x14ac:dyDescent="0.45">
      <c r="C89" s="240" t="s">
        <v>7</v>
      </c>
      <c r="D89" s="268" t="s">
        <v>128</v>
      </c>
      <c r="E89" s="101" t="s">
        <v>31</v>
      </c>
      <c r="F89" s="101" t="s">
        <v>32</v>
      </c>
      <c r="G89" s="91"/>
      <c r="I89" s="7"/>
      <c r="J89" s="7"/>
      <c r="K89" s="7"/>
    </row>
    <row r="90" spans="2:11" s="1" customFormat="1" x14ac:dyDescent="0.45">
      <c r="C90" s="283" t="s">
        <v>185</v>
      </c>
      <c r="D90" s="69">
        <f>F23</f>
        <v>0</v>
      </c>
      <c r="E90" s="164"/>
      <c r="F90" s="164">
        <f>D90-E90</f>
        <v>0</v>
      </c>
      <c r="G90" s="91"/>
      <c r="I90" s="7"/>
      <c r="J90" s="7"/>
      <c r="K90" s="7"/>
    </row>
    <row r="91" spans="2:11" s="1" customFormat="1" x14ac:dyDescent="0.45">
      <c r="C91" s="283" t="s">
        <v>33</v>
      </c>
      <c r="D91" s="165">
        <f>F39</f>
        <v>0</v>
      </c>
      <c r="E91" s="164"/>
      <c r="F91" s="164">
        <f t="shared" ref="F91:F95" si="3">D91-E91</f>
        <v>0</v>
      </c>
      <c r="G91" s="91"/>
      <c r="I91" s="7"/>
      <c r="J91" s="7"/>
      <c r="K91" s="7"/>
    </row>
    <row r="92" spans="2:11" s="1" customFormat="1" x14ac:dyDescent="0.45">
      <c r="C92" s="283" t="s">
        <v>91</v>
      </c>
      <c r="D92" s="165">
        <f>F59</f>
        <v>0</v>
      </c>
      <c r="E92" s="166"/>
      <c r="F92" s="164">
        <f t="shared" si="3"/>
        <v>0</v>
      </c>
      <c r="G92" s="91"/>
      <c r="I92" s="7"/>
      <c r="J92" s="7"/>
      <c r="K92" s="7"/>
    </row>
    <row r="93" spans="2:11" s="1" customFormat="1" x14ac:dyDescent="0.45">
      <c r="C93" s="283" t="s">
        <v>87</v>
      </c>
      <c r="D93" s="165">
        <f>F49</f>
        <v>0</v>
      </c>
      <c r="E93" s="164"/>
      <c r="F93" s="164">
        <f t="shared" si="3"/>
        <v>0</v>
      </c>
      <c r="G93" s="91"/>
      <c r="I93" s="7"/>
      <c r="J93" s="7"/>
      <c r="K93" s="7"/>
    </row>
    <row r="94" spans="2:11" s="1" customFormat="1" x14ac:dyDescent="0.45">
      <c r="C94" s="283" t="s">
        <v>34</v>
      </c>
      <c r="D94" s="165">
        <f>F71</f>
        <v>0</v>
      </c>
      <c r="E94" s="164"/>
      <c r="F94" s="164">
        <f t="shared" si="3"/>
        <v>0</v>
      </c>
      <c r="G94" s="91"/>
      <c r="I94" s="7"/>
      <c r="J94" s="7"/>
      <c r="K94" s="7"/>
    </row>
    <row r="95" spans="2:11" s="1" customFormat="1" x14ac:dyDescent="0.45">
      <c r="C95" s="283" t="s">
        <v>80</v>
      </c>
      <c r="D95" s="165">
        <f>SUM(D90:D94)*0.1</f>
        <v>0</v>
      </c>
      <c r="E95" s="164"/>
      <c r="F95" s="164">
        <f t="shared" si="3"/>
        <v>0</v>
      </c>
      <c r="G95" s="91"/>
      <c r="I95" s="7"/>
      <c r="J95" s="7"/>
      <c r="K95" s="7"/>
    </row>
    <row r="96" spans="2:11" s="1" customFormat="1" x14ac:dyDescent="0.45">
      <c r="C96" s="283" t="s">
        <v>35</v>
      </c>
      <c r="D96" s="165">
        <f>SUM(D90:D95)</f>
        <v>0</v>
      </c>
      <c r="E96" s="168">
        <f>SUM(E90:E95)</f>
        <v>0</v>
      </c>
      <c r="F96" s="168">
        <f>SUM(F90:F95)</f>
        <v>0</v>
      </c>
      <c r="G96" s="91"/>
      <c r="I96" s="7"/>
      <c r="J96" s="7"/>
      <c r="K96" s="7"/>
    </row>
    <row r="97" spans="2:11" s="1" customFormat="1" x14ac:dyDescent="0.45">
      <c r="C97" s="167" t="s">
        <v>36</v>
      </c>
      <c r="D97" s="165">
        <f>F85</f>
        <v>0</v>
      </c>
      <c r="E97" s="164"/>
      <c r="F97" s="164">
        <f>D97-E97</f>
        <v>0</v>
      </c>
      <c r="G97" s="91"/>
      <c r="I97" s="7"/>
      <c r="J97" s="7"/>
      <c r="K97" s="7"/>
    </row>
    <row r="98" spans="2:11" s="1" customFormat="1" x14ac:dyDescent="0.45">
      <c r="C98" s="167" t="s">
        <v>88</v>
      </c>
      <c r="D98" s="165">
        <f>D96+D97</f>
        <v>0</v>
      </c>
      <c r="E98" s="164">
        <f>E96+E97</f>
        <v>0</v>
      </c>
      <c r="F98" s="164">
        <f>F96+F97</f>
        <v>0</v>
      </c>
      <c r="G98" s="91"/>
      <c r="I98" s="7"/>
      <c r="J98" s="7"/>
      <c r="K98" s="7"/>
    </row>
    <row r="99" spans="2:11" s="1" customFormat="1" ht="19.5" customHeight="1" x14ac:dyDescent="0.45">
      <c r="G99" s="91"/>
      <c r="I99" s="7"/>
      <c r="J99" s="7"/>
      <c r="K99" s="7"/>
    </row>
    <row r="100" spans="2:11" s="1" customFormat="1" ht="19.5" customHeight="1" x14ac:dyDescent="0.45">
      <c r="G100" s="91"/>
      <c r="I100" s="7"/>
      <c r="J100" s="7"/>
      <c r="K100" s="7"/>
    </row>
    <row r="101" spans="2:11" s="1" customFormat="1" ht="19.5" customHeight="1" x14ac:dyDescent="0.55000000000000004">
      <c r="C101" s="282" t="s">
        <v>217</v>
      </c>
      <c r="D101" s="265" t="s">
        <v>200</v>
      </c>
      <c r="E101" s="265" t="s">
        <v>61</v>
      </c>
      <c r="I101" s="7"/>
      <c r="J101" s="7"/>
      <c r="K101" s="7"/>
    </row>
    <row r="102" spans="2:11" s="1" customFormat="1" ht="19.5" customHeight="1" x14ac:dyDescent="0.45">
      <c r="C102" s="272" t="s">
        <v>196</v>
      </c>
      <c r="D102" s="288">
        <f>E98</f>
        <v>0</v>
      </c>
      <c r="E102" s="265" t="e">
        <f>D102/D106</f>
        <v>#DIV/0!</v>
      </c>
      <c r="I102" s="7"/>
      <c r="J102" s="7"/>
      <c r="K102" s="7"/>
    </row>
    <row r="103" spans="2:11" s="1" customFormat="1" ht="19.5" customHeight="1" x14ac:dyDescent="0.45">
      <c r="C103" s="273" t="s">
        <v>197</v>
      </c>
      <c r="D103" s="274"/>
      <c r="E103" s="265" t="e">
        <f>D103/D106</f>
        <v>#DIV/0!</v>
      </c>
      <c r="I103" s="7"/>
      <c r="J103" s="7"/>
      <c r="K103" s="7"/>
    </row>
    <row r="104" spans="2:11" s="1" customFormat="1" ht="19.5" customHeight="1" x14ac:dyDescent="0.45">
      <c r="C104" s="272" t="s">
        <v>198</v>
      </c>
      <c r="D104" s="274"/>
      <c r="E104" s="265" t="e">
        <f>D104/D106</f>
        <v>#DIV/0!</v>
      </c>
      <c r="I104" s="7"/>
      <c r="J104" s="7"/>
      <c r="K104" s="7"/>
    </row>
    <row r="105" spans="2:11" s="1" customFormat="1" ht="19.5" customHeight="1" x14ac:dyDescent="0.45">
      <c r="C105" s="272" t="s">
        <v>199</v>
      </c>
      <c r="D105" s="274"/>
      <c r="E105" s="265" t="e">
        <f>D105/D106</f>
        <v>#DIV/0!</v>
      </c>
      <c r="I105" s="7"/>
      <c r="J105" s="7"/>
      <c r="K105" s="7"/>
    </row>
    <row r="106" spans="2:11" s="1" customFormat="1" ht="19.5" customHeight="1" x14ac:dyDescent="0.45">
      <c r="C106" s="100" t="s">
        <v>12</v>
      </c>
      <c r="D106" s="265">
        <f>SUM(D102:D105)</f>
        <v>0</v>
      </c>
      <c r="E106" s="265"/>
      <c r="I106" s="7"/>
      <c r="J106" s="7"/>
      <c r="K106" s="7"/>
    </row>
    <row r="108" spans="2:11" s="1" customFormat="1" x14ac:dyDescent="0.45">
      <c r="B108" s="257" t="s">
        <v>122</v>
      </c>
      <c r="C108" s="257"/>
      <c r="D108" s="257"/>
      <c r="E108" s="257"/>
      <c r="F108" s="3"/>
      <c r="G108" s="3"/>
      <c r="H108" s="3"/>
      <c r="I108" s="7"/>
      <c r="J108" s="7"/>
      <c r="K108" s="7"/>
    </row>
    <row r="109" spans="2:11" s="1" customFormat="1" ht="19.5" thickBot="1" x14ac:dyDescent="0.5">
      <c r="B109" s="64"/>
      <c r="G109" s="1" t="s">
        <v>187</v>
      </c>
      <c r="I109" s="7"/>
      <c r="J109" s="7"/>
      <c r="K109" s="7"/>
    </row>
    <row r="110" spans="2:11" s="1" customFormat="1" ht="33.75" customHeight="1" x14ac:dyDescent="0.45">
      <c r="B110" s="142"/>
      <c r="C110" s="141" t="s">
        <v>7</v>
      </c>
      <c r="D110" s="339" t="s">
        <v>2</v>
      </c>
      <c r="E110" s="339" t="s">
        <v>230</v>
      </c>
      <c r="F110" s="339" t="s">
        <v>38</v>
      </c>
      <c r="G110" s="339" t="s">
        <v>186</v>
      </c>
      <c r="I110" s="7"/>
      <c r="J110" s="7"/>
      <c r="K110" s="7"/>
    </row>
    <row r="111" spans="2:11" s="1" customFormat="1" ht="19.5" thickBot="1" x14ac:dyDescent="0.5">
      <c r="B111" s="106"/>
      <c r="C111" s="107"/>
      <c r="D111" s="350"/>
      <c r="E111" s="350"/>
      <c r="F111" s="350"/>
      <c r="G111" s="350"/>
      <c r="I111" s="7"/>
      <c r="J111" s="7"/>
      <c r="K111" s="7"/>
    </row>
    <row r="112" spans="2:11" s="1" customFormat="1" x14ac:dyDescent="0.45">
      <c r="B112" s="103"/>
      <c r="C112" s="102"/>
      <c r="D112" s="14" t="s">
        <v>107</v>
      </c>
      <c r="E112" s="15"/>
      <c r="F112" s="27"/>
      <c r="G112" s="27">
        <f>F112*E112</f>
        <v>0</v>
      </c>
      <c r="H112" s="281"/>
      <c r="I112" s="7"/>
      <c r="J112" s="7"/>
      <c r="K112" s="7"/>
    </row>
    <row r="113" spans="2:11" s="1" customFormat="1" x14ac:dyDescent="0.45">
      <c r="B113" s="108"/>
      <c r="C113" s="109"/>
      <c r="D113" s="20"/>
      <c r="E113" s="18"/>
      <c r="F113" s="29"/>
      <c r="G113" s="29">
        <f t="shared" ref="G113:G115" si="4">F113*E113</f>
        <v>0</v>
      </c>
      <c r="H113" s="281"/>
      <c r="I113" s="7"/>
      <c r="J113" s="7"/>
      <c r="K113" s="7"/>
    </row>
    <row r="114" spans="2:11" s="1" customFormat="1" x14ac:dyDescent="0.45">
      <c r="B114" s="6"/>
      <c r="C114" s="2"/>
      <c r="D114" s="20"/>
      <c r="E114" s="18"/>
      <c r="F114" s="33"/>
      <c r="G114" s="33">
        <f t="shared" si="4"/>
        <v>0</v>
      </c>
      <c r="H114" s="281"/>
      <c r="I114" s="7"/>
      <c r="J114" s="7"/>
      <c r="K114" s="7"/>
    </row>
    <row r="115" spans="2:11" s="1" customFormat="1" ht="19.5" thickBot="1" x14ac:dyDescent="0.5">
      <c r="B115" s="6"/>
      <c r="C115" s="2"/>
      <c r="D115" s="20"/>
      <c r="E115" s="18"/>
      <c r="F115" s="33"/>
      <c r="G115" s="33">
        <f t="shared" si="4"/>
        <v>0</v>
      </c>
      <c r="H115" s="281"/>
      <c r="I115" s="7"/>
      <c r="J115" s="7"/>
      <c r="K115" s="7"/>
    </row>
    <row r="116" spans="2:11" s="1" customFormat="1" ht="19.5" thickBot="1" x14ac:dyDescent="0.5">
      <c r="B116" s="89" t="s">
        <v>12</v>
      </c>
      <c r="C116" s="90"/>
      <c r="D116" s="41"/>
      <c r="E116" s="36"/>
      <c r="F116" s="31"/>
      <c r="G116" s="31">
        <f>SUM(G112:G115)</f>
        <v>0</v>
      </c>
      <c r="H116" s="281"/>
      <c r="I116" s="7"/>
      <c r="J116" s="7"/>
      <c r="K116" s="7"/>
    </row>
    <row r="118" spans="2:11" s="1" customFormat="1" x14ac:dyDescent="0.45">
      <c r="B118" s="351" t="s">
        <v>39</v>
      </c>
      <c r="C118" s="351"/>
      <c r="D118" s="351"/>
      <c r="E118" s="351"/>
      <c r="I118" s="7"/>
      <c r="J118" s="7"/>
      <c r="K118" s="7"/>
    </row>
    <row r="119" spans="2:11" s="1" customFormat="1" ht="21.75" thickBot="1" x14ac:dyDescent="0.5">
      <c r="B119" s="62" t="s">
        <v>218</v>
      </c>
      <c r="H119" s="1" t="s">
        <v>219</v>
      </c>
      <c r="I119" s="7"/>
      <c r="J119" s="7"/>
      <c r="K119" s="7"/>
    </row>
    <row r="120" spans="2:11" s="1" customFormat="1" x14ac:dyDescent="0.45">
      <c r="C120" s="32" t="s">
        <v>231</v>
      </c>
      <c r="D120" s="265" t="s">
        <v>4</v>
      </c>
      <c r="E120" s="265" t="s">
        <v>5</v>
      </c>
      <c r="F120" s="265" t="s">
        <v>6</v>
      </c>
      <c r="G120" s="265" t="s">
        <v>82</v>
      </c>
      <c r="H120" s="265" t="s">
        <v>83</v>
      </c>
      <c r="I120" s="7"/>
      <c r="J120" s="7"/>
      <c r="K120" s="7"/>
    </row>
    <row r="121" spans="2:11" s="1" customFormat="1" x14ac:dyDescent="0.45">
      <c r="C121" s="143" t="s">
        <v>245</v>
      </c>
      <c r="D121" s="265"/>
      <c r="E121" s="265"/>
      <c r="F121" s="265"/>
      <c r="G121" s="265"/>
      <c r="H121" s="265"/>
      <c r="I121" s="7"/>
      <c r="J121" s="7"/>
      <c r="K121" s="7"/>
    </row>
    <row r="122" spans="2:11" s="1" customFormat="1" x14ac:dyDescent="0.45">
      <c r="C122" s="143" t="s">
        <v>246</v>
      </c>
      <c r="D122" s="265"/>
      <c r="E122" s="265"/>
      <c r="F122" s="265"/>
      <c r="G122" s="265"/>
      <c r="H122" s="265"/>
      <c r="I122" s="7"/>
      <c r="J122" s="7"/>
      <c r="K122" s="7"/>
    </row>
    <row r="123" spans="2:11" s="1" customFormat="1" x14ac:dyDescent="0.45">
      <c r="C123" s="143"/>
      <c r="D123" s="265"/>
      <c r="E123" s="265"/>
      <c r="F123" s="265"/>
      <c r="G123" s="265"/>
      <c r="H123" s="265"/>
      <c r="I123" s="7"/>
      <c r="J123" s="7"/>
      <c r="K123" s="7"/>
    </row>
    <row r="124" spans="2:11" s="1" customFormat="1" x14ac:dyDescent="0.45">
      <c r="C124" s="143"/>
      <c r="D124" s="265"/>
      <c r="E124" s="265"/>
      <c r="F124" s="265"/>
      <c r="G124" s="265"/>
      <c r="H124" s="265"/>
      <c r="I124" s="7"/>
      <c r="J124" s="7"/>
      <c r="K124" s="7"/>
    </row>
    <row r="125" spans="2:11" s="1" customFormat="1" x14ac:dyDescent="0.45">
      <c r="C125" s="143"/>
      <c r="D125" s="265"/>
      <c r="E125" s="265"/>
      <c r="F125" s="265"/>
      <c r="G125" s="265"/>
      <c r="H125" s="265"/>
      <c r="I125" s="7"/>
      <c r="J125" s="7"/>
      <c r="K125" s="7"/>
    </row>
    <row r="126" spans="2:11" s="1" customFormat="1" x14ac:dyDescent="0.45">
      <c r="C126" s="143"/>
      <c r="D126" s="265"/>
      <c r="E126" s="265"/>
      <c r="F126" s="265"/>
      <c r="G126" s="265"/>
      <c r="H126" s="265"/>
      <c r="I126" s="7"/>
      <c r="J126" s="7"/>
      <c r="K126" s="7"/>
    </row>
    <row r="127" spans="2:11" s="1" customFormat="1" x14ac:dyDescent="0.45">
      <c r="C127" s="143"/>
      <c r="D127" s="265"/>
      <c r="E127" s="265"/>
      <c r="F127" s="265"/>
      <c r="G127" s="265"/>
      <c r="H127" s="265"/>
      <c r="I127" s="7"/>
      <c r="J127" s="7"/>
      <c r="K127" s="7"/>
    </row>
    <row r="128" spans="2:11" s="1" customFormat="1" ht="19.5" thickBot="1" x14ac:dyDescent="0.5">
      <c r="C128" s="92"/>
      <c r="D128" s="35">
        <f>SUM(I133:I139)</f>
        <v>0</v>
      </c>
      <c r="E128" s="35">
        <f>SUM(I133:J139)</f>
        <v>0</v>
      </c>
      <c r="F128" s="35">
        <f>SUM(I133:K139)</f>
        <v>0</v>
      </c>
      <c r="G128" s="35">
        <f>SUM(I133:L139)</f>
        <v>0</v>
      </c>
      <c r="H128" s="35">
        <f>SUM(J133:M139)</f>
        <v>0</v>
      </c>
      <c r="I128" s="7"/>
      <c r="J128" s="7"/>
      <c r="K128" s="7"/>
    </row>
    <row r="129" spans="2:11" s="1" customFormat="1" x14ac:dyDescent="0.45">
      <c r="C129" s="7"/>
      <c r="D129" s="7"/>
      <c r="E129" s="7"/>
      <c r="F129" s="7"/>
      <c r="G129" s="7"/>
      <c r="H129" s="7"/>
      <c r="I129" s="7"/>
      <c r="J129" s="7"/>
      <c r="K129" s="7"/>
    </row>
    <row r="130" spans="2:11" s="277" customFormat="1" x14ac:dyDescent="0.45">
      <c r="C130" s="278"/>
      <c r="D130" s="278"/>
      <c r="E130" s="278"/>
      <c r="F130" s="278"/>
      <c r="G130" s="278"/>
      <c r="H130" s="278"/>
      <c r="I130" s="279"/>
      <c r="J130" s="279"/>
      <c r="K130" s="279"/>
    </row>
    <row r="131" spans="2:11" s="1" customFormat="1" ht="20.25" customHeight="1" thickBot="1" x14ac:dyDescent="0.5">
      <c r="B131" s="62" t="s">
        <v>220</v>
      </c>
      <c r="F131" s="64"/>
      <c r="H131" s="149" t="s">
        <v>164</v>
      </c>
      <c r="I131" s="7"/>
      <c r="J131" s="7"/>
      <c r="K131" s="7"/>
    </row>
    <row r="132" spans="2:11" s="1" customFormat="1" ht="23.25" customHeight="1" x14ac:dyDescent="0.45">
      <c r="B132" s="72" t="s">
        <v>41</v>
      </c>
      <c r="C132" s="32"/>
      <c r="D132" s="150" t="s">
        <v>201</v>
      </c>
      <c r="E132" s="265" t="s">
        <v>4</v>
      </c>
      <c r="F132" s="265" t="s">
        <v>5</v>
      </c>
      <c r="G132" s="265" t="s">
        <v>6</v>
      </c>
      <c r="H132" s="265" t="s">
        <v>82</v>
      </c>
      <c r="I132" s="270" t="s">
        <v>83</v>
      </c>
      <c r="J132" s="7"/>
      <c r="K132" s="7"/>
    </row>
    <row r="133" spans="2:11" s="1" customFormat="1" x14ac:dyDescent="0.45">
      <c r="B133" s="144">
        <v>1</v>
      </c>
      <c r="C133" s="143" t="s">
        <v>245</v>
      </c>
      <c r="D133" s="265"/>
      <c r="E133" s="145">
        <f t="shared" ref="E133:E139" si="5">17*D121*D133/1000</f>
        <v>0</v>
      </c>
      <c r="F133" s="145">
        <f t="shared" ref="F133:F139" si="6">17*E121*D133/1000</f>
        <v>0</v>
      </c>
      <c r="G133" s="145">
        <f t="shared" ref="G133:I139" si="7">17*F121*D133/1000</f>
        <v>0</v>
      </c>
      <c r="H133" s="145">
        <f t="shared" si="7"/>
        <v>0</v>
      </c>
      <c r="I133" s="145">
        <f t="shared" si="7"/>
        <v>0</v>
      </c>
      <c r="J133" s="7"/>
      <c r="K133" s="7"/>
    </row>
    <row r="134" spans="2:11" s="1" customFormat="1" x14ac:dyDescent="0.45">
      <c r="B134" s="144">
        <v>2</v>
      </c>
      <c r="C134" s="143" t="s">
        <v>246</v>
      </c>
      <c r="D134" s="265"/>
      <c r="E134" s="145">
        <f t="shared" si="5"/>
        <v>0</v>
      </c>
      <c r="F134" s="145">
        <f t="shared" si="6"/>
        <v>0</v>
      </c>
      <c r="G134" s="145">
        <f t="shared" si="7"/>
        <v>0</v>
      </c>
      <c r="H134" s="145">
        <f t="shared" si="7"/>
        <v>0</v>
      </c>
      <c r="I134" s="145">
        <f t="shared" si="7"/>
        <v>0</v>
      </c>
      <c r="J134" s="7"/>
      <c r="K134" s="7"/>
    </row>
    <row r="135" spans="2:11" s="1" customFormat="1" x14ac:dyDescent="0.45">
      <c r="B135" s="144">
        <v>3</v>
      </c>
      <c r="C135" s="143"/>
      <c r="D135" s="265"/>
      <c r="E135" s="145">
        <f t="shared" si="5"/>
        <v>0</v>
      </c>
      <c r="F135" s="145">
        <f t="shared" si="6"/>
        <v>0</v>
      </c>
      <c r="G135" s="145">
        <f t="shared" si="7"/>
        <v>0</v>
      </c>
      <c r="H135" s="145">
        <f t="shared" si="7"/>
        <v>0</v>
      </c>
      <c r="I135" s="145">
        <f t="shared" si="7"/>
        <v>0</v>
      </c>
      <c r="J135" s="7"/>
      <c r="K135" s="7"/>
    </row>
    <row r="136" spans="2:11" s="1" customFormat="1" x14ac:dyDescent="0.45">
      <c r="B136" s="144">
        <v>4</v>
      </c>
      <c r="C136" s="143"/>
      <c r="D136" s="265"/>
      <c r="E136" s="145">
        <f t="shared" si="5"/>
        <v>0</v>
      </c>
      <c r="F136" s="145">
        <f t="shared" si="6"/>
        <v>0</v>
      </c>
      <c r="G136" s="145">
        <f t="shared" si="7"/>
        <v>0</v>
      </c>
      <c r="H136" s="145">
        <f t="shared" si="7"/>
        <v>0</v>
      </c>
      <c r="I136" s="145">
        <f t="shared" si="7"/>
        <v>0</v>
      </c>
      <c r="J136" s="7"/>
      <c r="K136" s="7"/>
    </row>
    <row r="137" spans="2:11" s="1" customFormat="1" x14ac:dyDescent="0.45">
      <c r="B137" s="144">
        <v>5</v>
      </c>
      <c r="C137" s="143"/>
      <c r="D137" s="265"/>
      <c r="E137" s="145">
        <f t="shared" si="5"/>
        <v>0</v>
      </c>
      <c r="F137" s="145">
        <f t="shared" si="6"/>
        <v>0</v>
      </c>
      <c r="G137" s="145">
        <f t="shared" si="7"/>
        <v>0</v>
      </c>
      <c r="H137" s="145">
        <f t="shared" si="7"/>
        <v>0</v>
      </c>
      <c r="I137" s="145">
        <f t="shared" si="7"/>
        <v>0</v>
      </c>
      <c r="J137" s="7"/>
      <c r="K137" s="7"/>
    </row>
    <row r="138" spans="2:11" s="1" customFormat="1" x14ac:dyDescent="0.45">
      <c r="B138" s="144">
        <v>6</v>
      </c>
      <c r="C138" s="143"/>
      <c r="D138" s="265"/>
      <c r="E138" s="145">
        <f t="shared" si="5"/>
        <v>0</v>
      </c>
      <c r="F138" s="145">
        <f t="shared" si="6"/>
        <v>0</v>
      </c>
      <c r="G138" s="145">
        <f t="shared" si="7"/>
        <v>0</v>
      </c>
      <c r="H138" s="145">
        <f t="shared" si="7"/>
        <v>0</v>
      </c>
      <c r="I138" s="145">
        <f t="shared" si="7"/>
        <v>0</v>
      </c>
      <c r="J138" s="7"/>
      <c r="K138" s="7"/>
    </row>
    <row r="139" spans="2:11" s="1" customFormat="1" x14ac:dyDescent="0.45">
      <c r="B139" s="144">
        <v>7</v>
      </c>
      <c r="C139" s="143"/>
      <c r="D139" s="265"/>
      <c r="E139" s="145">
        <f t="shared" si="5"/>
        <v>0</v>
      </c>
      <c r="F139" s="145">
        <f t="shared" si="6"/>
        <v>0</v>
      </c>
      <c r="G139" s="145">
        <f t="shared" si="7"/>
        <v>0</v>
      </c>
      <c r="H139" s="145">
        <f t="shared" si="7"/>
        <v>0</v>
      </c>
      <c r="I139" s="145">
        <f t="shared" si="7"/>
        <v>0</v>
      </c>
      <c r="J139" s="7"/>
      <c r="K139" s="7"/>
    </row>
    <row r="140" spans="2:11" s="1" customFormat="1" ht="19.5" thickBot="1" x14ac:dyDescent="0.5">
      <c r="B140" s="50" t="s">
        <v>43</v>
      </c>
      <c r="C140" s="92"/>
      <c r="D140" s="35"/>
      <c r="E140" s="35">
        <f>SUM(E133:E139)</f>
        <v>0</v>
      </c>
      <c r="F140" s="35">
        <f t="shared" ref="F140:H140" si="8">SUM(F133:F139)</f>
        <v>0</v>
      </c>
      <c r="G140" s="35">
        <f t="shared" si="8"/>
        <v>0</v>
      </c>
      <c r="H140" s="35">
        <f t="shared" si="8"/>
        <v>0</v>
      </c>
      <c r="I140" s="35">
        <f t="shared" ref="I140" si="9">SUM(I133:I139)</f>
        <v>0</v>
      </c>
      <c r="J140" s="7"/>
      <c r="K140" s="7"/>
    </row>
    <row r="142" spans="2:11" s="1" customFormat="1" x14ac:dyDescent="0.45">
      <c r="I142" s="7"/>
      <c r="J142" s="7"/>
      <c r="K142" s="7"/>
    </row>
    <row r="143" spans="2:11" s="1" customFormat="1" x14ac:dyDescent="0.45">
      <c r="C143" s="2"/>
      <c r="D143" s="2"/>
      <c r="E143" s="2"/>
      <c r="I143" s="7"/>
      <c r="J143" s="7"/>
      <c r="K143" s="7"/>
    </row>
    <row r="144" spans="2:11" s="1" customFormat="1" ht="19.5" thickBot="1" x14ac:dyDescent="0.5">
      <c r="B144" s="259" t="s">
        <v>44</v>
      </c>
      <c r="C144" s="259"/>
      <c r="D144" s="259"/>
      <c r="E144" s="259"/>
      <c r="I144" s="7"/>
      <c r="J144" s="7"/>
      <c r="K144" s="7"/>
    </row>
    <row r="145" spans="2:11" s="1" customFormat="1" ht="56.25" x14ac:dyDescent="0.45">
      <c r="B145" s="72" t="s">
        <v>7</v>
      </c>
      <c r="C145" s="32"/>
      <c r="D145" s="104" t="s">
        <v>45</v>
      </c>
      <c r="E145" s="104" t="s">
        <v>46</v>
      </c>
      <c r="F145" s="105" t="s">
        <v>47</v>
      </c>
      <c r="G145" s="146" t="s">
        <v>48</v>
      </c>
      <c r="I145" s="7"/>
      <c r="J145" s="7"/>
      <c r="K145" s="7"/>
    </row>
    <row r="146" spans="2:11" s="1" customFormat="1" x14ac:dyDescent="0.45">
      <c r="B146" s="147" t="s">
        <v>120</v>
      </c>
      <c r="C146" s="143"/>
      <c r="D146" s="202">
        <f>D94</f>
        <v>0</v>
      </c>
      <c r="E146" s="265">
        <v>5</v>
      </c>
      <c r="F146" s="265">
        <f>1/E146</f>
        <v>0.2</v>
      </c>
      <c r="G146" s="284">
        <f>F146*D146</f>
        <v>0</v>
      </c>
      <c r="I146" s="7"/>
      <c r="J146" s="7"/>
      <c r="K146" s="7"/>
    </row>
    <row r="147" spans="2:11" s="1" customFormat="1" x14ac:dyDescent="0.45">
      <c r="B147" s="147" t="s">
        <v>33</v>
      </c>
      <c r="C147" s="143"/>
      <c r="D147" s="202">
        <f>D93</f>
        <v>0</v>
      </c>
      <c r="E147" s="265">
        <v>10</v>
      </c>
      <c r="F147" s="270">
        <f t="shared" ref="F147:F150" si="10">1/E147</f>
        <v>0.1</v>
      </c>
      <c r="G147" s="145">
        <f>F147*D147</f>
        <v>0</v>
      </c>
      <c r="I147" s="7"/>
      <c r="J147" s="7"/>
      <c r="K147" s="7"/>
    </row>
    <row r="148" spans="2:11" s="1" customFormat="1" x14ac:dyDescent="0.45">
      <c r="B148" s="147" t="s">
        <v>49</v>
      </c>
      <c r="C148" s="143"/>
      <c r="D148" s="69">
        <f>F59</f>
        <v>0</v>
      </c>
      <c r="E148" s="265">
        <v>5</v>
      </c>
      <c r="F148" s="270">
        <f t="shared" si="10"/>
        <v>0.2</v>
      </c>
      <c r="G148" s="145">
        <f>F148*D148</f>
        <v>0</v>
      </c>
      <c r="I148" s="7"/>
      <c r="J148" s="7"/>
      <c r="K148" s="7"/>
    </row>
    <row r="149" spans="2:11" s="1" customFormat="1" x14ac:dyDescent="0.45">
      <c r="B149" s="147" t="s">
        <v>87</v>
      </c>
      <c r="C149" s="143"/>
      <c r="D149" s="69">
        <f>F49</f>
        <v>0</v>
      </c>
      <c r="E149" s="265">
        <v>5</v>
      </c>
      <c r="F149" s="270">
        <f t="shared" si="10"/>
        <v>0.2</v>
      </c>
      <c r="G149" s="145">
        <f>F149*D149</f>
        <v>0</v>
      </c>
      <c r="I149" s="7"/>
      <c r="J149" s="7"/>
      <c r="K149" s="7"/>
    </row>
    <row r="150" spans="2:11" s="1" customFormat="1" ht="19.5" thickBot="1" x14ac:dyDescent="0.5">
      <c r="B150" s="147" t="s">
        <v>119</v>
      </c>
      <c r="C150" s="143"/>
      <c r="D150" s="246">
        <f>SUM(D146:D149)*0.1</f>
        <v>0</v>
      </c>
      <c r="E150" s="265">
        <v>5</v>
      </c>
      <c r="F150" s="270">
        <f t="shared" si="10"/>
        <v>0.2</v>
      </c>
      <c r="G150" s="145">
        <f>F150*D150</f>
        <v>0</v>
      </c>
      <c r="I150" s="7"/>
      <c r="J150" s="7"/>
      <c r="K150" s="7"/>
    </row>
    <row r="151" spans="2:11" s="1" customFormat="1" ht="19.5" thickBot="1" x14ac:dyDescent="0.5">
      <c r="B151" s="89" t="s">
        <v>12</v>
      </c>
      <c r="C151" s="90"/>
      <c r="D151" s="36"/>
      <c r="E151" s="41"/>
      <c r="F151" s="261"/>
      <c r="G151" s="148">
        <f>SUM(G146:H150)</f>
        <v>0</v>
      </c>
      <c r="I151" s="7"/>
      <c r="J151" s="7"/>
      <c r="K151" s="7"/>
    </row>
    <row r="154" spans="2:11" s="1" customFormat="1" ht="19.5" thickBot="1" x14ac:dyDescent="0.5">
      <c r="B154" s="259" t="s">
        <v>50</v>
      </c>
      <c r="C154" s="77"/>
      <c r="D154" s="77"/>
      <c r="E154" s="77"/>
      <c r="F154" s="111"/>
      <c r="G154" s="111"/>
      <c r="I154" s="7"/>
      <c r="J154" s="7"/>
      <c r="K154" s="7"/>
    </row>
    <row r="155" spans="2:11" s="1" customFormat="1" ht="48.75" customHeight="1" thickBot="1" x14ac:dyDescent="0.5">
      <c r="B155" s="72" t="s">
        <v>0</v>
      </c>
      <c r="C155" s="104" t="s">
        <v>7</v>
      </c>
      <c r="D155" s="104" t="s">
        <v>45</v>
      </c>
      <c r="E155" s="358" t="s">
        <v>51</v>
      </c>
      <c r="F155" s="359"/>
      <c r="G155" s="141" t="s">
        <v>52</v>
      </c>
      <c r="I155" s="7"/>
      <c r="J155" s="7"/>
      <c r="K155" s="7"/>
    </row>
    <row r="156" spans="2:11" s="1" customFormat="1" x14ac:dyDescent="0.45">
      <c r="B156" s="242">
        <v>1</v>
      </c>
      <c r="C156" s="248" t="s">
        <v>53</v>
      </c>
      <c r="D156" s="249">
        <f>F39</f>
        <v>0</v>
      </c>
      <c r="E156" s="360">
        <v>2</v>
      </c>
      <c r="F156" s="361"/>
      <c r="G156" s="250">
        <f>E156*D156/100</f>
        <v>0</v>
      </c>
      <c r="I156" s="7"/>
      <c r="J156" s="7"/>
      <c r="K156" s="7"/>
    </row>
    <row r="157" spans="2:11" s="1" customFormat="1" ht="19.5" thickBot="1" x14ac:dyDescent="0.5">
      <c r="B157" s="50">
        <v>2</v>
      </c>
      <c r="C157" s="34" t="s">
        <v>87</v>
      </c>
      <c r="D157" s="247">
        <f>F59</f>
        <v>0</v>
      </c>
      <c r="E157" s="362">
        <v>2</v>
      </c>
      <c r="F157" s="363"/>
      <c r="G157" s="29">
        <f>E157*D157/100</f>
        <v>0</v>
      </c>
      <c r="I157" s="7"/>
      <c r="J157" s="7"/>
      <c r="K157" s="7"/>
    </row>
    <row r="158" spans="2:11" s="1" customFormat="1" ht="19.5" thickBot="1" x14ac:dyDescent="0.5">
      <c r="B158" s="89" t="s">
        <v>8</v>
      </c>
      <c r="C158" s="90"/>
      <c r="D158" s="41"/>
      <c r="E158" s="364"/>
      <c r="F158" s="357"/>
      <c r="G158" s="148">
        <f>SUM(G156:G157)</f>
        <v>0</v>
      </c>
      <c r="I158" s="7"/>
      <c r="J158" s="7"/>
      <c r="K158" s="7"/>
    </row>
    <row r="159" spans="2:11" s="1" customFormat="1" x14ac:dyDescent="0.45">
      <c r="B159" s="71"/>
      <c r="C159" s="71"/>
      <c r="D159" s="71"/>
      <c r="E159" s="71"/>
      <c r="I159" s="7"/>
      <c r="J159" s="7"/>
      <c r="K159" s="7"/>
    </row>
    <row r="160" spans="2:11" s="1" customFormat="1" ht="19.5" thickBot="1" x14ac:dyDescent="0.5">
      <c r="B160" s="259" t="s">
        <v>202</v>
      </c>
      <c r="C160" s="77"/>
      <c r="D160" s="77"/>
      <c r="E160" s="77"/>
      <c r="F160" s="111"/>
      <c r="G160" s="111"/>
      <c r="H160" s="111"/>
      <c r="I160" s="7"/>
      <c r="J160" s="7"/>
      <c r="K160" s="7"/>
    </row>
    <row r="161" spans="2:11" s="1" customFormat="1" ht="57" thickBot="1" x14ac:dyDescent="0.5">
      <c r="B161" s="103" t="s">
        <v>0</v>
      </c>
      <c r="C161" s="104" t="s">
        <v>7</v>
      </c>
      <c r="D161" s="104" t="s">
        <v>54</v>
      </c>
      <c r="E161" s="104" t="s">
        <v>55</v>
      </c>
      <c r="F161" s="105" t="s">
        <v>56</v>
      </c>
      <c r="G161" s="105" t="s">
        <v>57</v>
      </c>
      <c r="I161" s="7"/>
      <c r="J161" s="7"/>
      <c r="K161" s="7"/>
    </row>
    <row r="162" spans="2:11" s="1" customFormat="1" x14ac:dyDescent="0.45">
      <c r="B162" s="37">
        <v>1</v>
      </c>
      <c r="C162" s="112" t="s">
        <v>59</v>
      </c>
      <c r="D162" s="44"/>
      <c r="E162" s="44" t="s">
        <v>124</v>
      </c>
      <c r="F162" s="45"/>
      <c r="G162" s="45">
        <f>F162*D162/1000</f>
        <v>0</v>
      </c>
      <c r="I162" s="7"/>
      <c r="J162" s="7"/>
      <c r="K162" s="7"/>
    </row>
    <row r="163" spans="2:11" s="1" customFormat="1" x14ac:dyDescent="0.45">
      <c r="B163" s="110">
        <v>2</v>
      </c>
      <c r="C163" s="38" t="s">
        <v>106</v>
      </c>
      <c r="D163" s="46"/>
      <c r="E163" s="46" t="s">
        <v>123</v>
      </c>
      <c r="F163" s="47"/>
      <c r="G163" s="47">
        <f>F163*D163/1000</f>
        <v>0</v>
      </c>
      <c r="I163" s="7"/>
      <c r="J163" s="7"/>
      <c r="K163" s="7"/>
    </row>
    <row r="164" spans="2:11" s="1" customFormat="1" x14ac:dyDescent="0.45">
      <c r="B164" s="110">
        <v>3</v>
      </c>
      <c r="C164" s="38" t="s">
        <v>58</v>
      </c>
      <c r="D164" s="46"/>
      <c r="E164" s="46" t="s">
        <v>126</v>
      </c>
      <c r="F164" s="47"/>
      <c r="G164" s="47">
        <f>F164*D164/1000</f>
        <v>0</v>
      </c>
      <c r="I164" s="7"/>
      <c r="J164" s="7"/>
      <c r="K164" s="7"/>
    </row>
    <row r="165" spans="2:11" s="1" customFormat="1" x14ac:dyDescent="0.45">
      <c r="B165" s="110">
        <v>4</v>
      </c>
      <c r="C165" s="285" t="s">
        <v>221</v>
      </c>
      <c r="D165" s="286"/>
      <c r="E165" s="46" t="s">
        <v>125</v>
      </c>
      <c r="F165" s="209"/>
      <c r="G165" s="47"/>
      <c r="I165" s="7"/>
      <c r="J165" s="7"/>
      <c r="K165" s="7"/>
    </row>
    <row r="166" spans="2:11" s="1" customFormat="1" ht="19.5" thickBot="1" x14ac:dyDescent="0.5">
      <c r="B166" s="110">
        <v>5</v>
      </c>
      <c r="C166" s="287" t="s">
        <v>222</v>
      </c>
      <c r="D166" s="48"/>
      <c r="E166" s="46" t="s">
        <v>223</v>
      </c>
      <c r="F166" s="49"/>
      <c r="G166" s="47">
        <f>F166*D166/1000</f>
        <v>0</v>
      </c>
      <c r="I166" s="7"/>
      <c r="J166" s="7"/>
      <c r="K166" s="7"/>
    </row>
    <row r="167" spans="2:11" s="1" customFormat="1" ht="19.5" thickBot="1" x14ac:dyDescent="0.5">
      <c r="B167" s="50" t="s">
        <v>12</v>
      </c>
      <c r="C167" s="92"/>
      <c r="D167" s="36"/>
      <c r="E167" s="36"/>
      <c r="F167" s="31"/>
      <c r="G167" s="43">
        <f>SUM(G162:G166)</f>
        <v>0</v>
      </c>
      <c r="I167" s="7"/>
      <c r="J167" s="7"/>
      <c r="K167" s="7"/>
    </row>
    <row r="169" spans="2:11" s="1" customFormat="1" x14ac:dyDescent="0.45">
      <c r="B169" s="77" t="s">
        <v>92</v>
      </c>
      <c r="C169" s="77"/>
      <c r="D169" s="77"/>
      <c r="E169" s="77"/>
      <c r="F169" s="111"/>
      <c r="G169" s="111"/>
      <c r="I169" s="7"/>
      <c r="J169" s="7"/>
      <c r="K169" s="7"/>
    </row>
    <row r="170" spans="2:11" s="1" customFormat="1" ht="19.5" thickBot="1" x14ac:dyDescent="0.5">
      <c r="I170" s="7"/>
      <c r="J170" s="7"/>
      <c r="K170" s="7"/>
    </row>
    <row r="171" spans="2:11" s="1" customFormat="1" x14ac:dyDescent="0.45">
      <c r="B171" s="72" t="s">
        <v>0</v>
      </c>
      <c r="C171" s="14" t="s">
        <v>7</v>
      </c>
      <c r="D171" s="365" t="s">
        <v>22</v>
      </c>
      <c r="E171" s="366"/>
      <c r="F171" s="127" t="s">
        <v>118</v>
      </c>
      <c r="G171" s="266" t="s">
        <v>93</v>
      </c>
      <c r="I171" s="7"/>
      <c r="J171" s="7"/>
      <c r="K171" s="7"/>
    </row>
    <row r="172" spans="2:11" s="1" customFormat="1" ht="21" x14ac:dyDescent="0.45">
      <c r="B172" s="80">
        <v>1</v>
      </c>
      <c r="C172" s="67" t="s">
        <v>240</v>
      </c>
      <c r="D172" s="355" t="s">
        <v>115</v>
      </c>
      <c r="E172" s="355"/>
      <c r="F172" s="265">
        <v>0.01</v>
      </c>
      <c r="G172" s="10">
        <f>F172*G140</f>
        <v>0</v>
      </c>
      <c r="I172" s="7"/>
      <c r="J172" s="7"/>
      <c r="K172" s="7"/>
    </row>
    <row r="173" spans="2:11" s="1" customFormat="1" x14ac:dyDescent="0.45">
      <c r="B173" s="80">
        <v>2</v>
      </c>
      <c r="C173" s="67" t="s">
        <v>171</v>
      </c>
      <c r="D173" s="355" t="s">
        <v>78</v>
      </c>
      <c r="E173" s="355"/>
      <c r="F173" s="265">
        <v>0.01</v>
      </c>
      <c r="G173" s="10">
        <f>F173*F85</f>
        <v>0</v>
      </c>
      <c r="I173" s="7"/>
      <c r="J173" s="7"/>
      <c r="K173" s="7"/>
    </row>
    <row r="174" spans="2:11" s="1" customFormat="1" x14ac:dyDescent="0.45">
      <c r="B174" s="80">
        <v>3</v>
      </c>
      <c r="C174" s="67" t="s">
        <v>249</v>
      </c>
      <c r="D174" s="355" t="s">
        <v>248</v>
      </c>
      <c r="E174" s="355"/>
      <c r="F174" s="265">
        <v>0.05</v>
      </c>
      <c r="G174" s="10">
        <f>F172*G140</f>
        <v>0</v>
      </c>
      <c r="I174" s="7"/>
      <c r="J174" s="7"/>
      <c r="K174" s="7"/>
    </row>
    <row r="175" spans="2:11" s="1" customFormat="1" x14ac:dyDescent="0.45">
      <c r="B175" s="80">
        <v>4</v>
      </c>
      <c r="C175" s="67" t="s">
        <v>243</v>
      </c>
      <c r="D175" s="355" t="s">
        <v>248</v>
      </c>
      <c r="E175" s="355"/>
      <c r="F175" s="3">
        <v>0.1</v>
      </c>
      <c r="G175" s="295"/>
      <c r="I175" s="7"/>
      <c r="J175" s="7"/>
      <c r="K175" s="7"/>
    </row>
    <row r="176" spans="2:11" s="1" customFormat="1" x14ac:dyDescent="0.45">
      <c r="B176" s="80">
        <v>5</v>
      </c>
      <c r="C176" s="67" t="s">
        <v>103</v>
      </c>
      <c r="D176" s="370" t="s">
        <v>77</v>
      </c>
      <c r="E176" s="371"/>
      <c r="F176" s="294">
        <v>2E-3</v>
      </c>
      <c r="G176" s="10">
        <f>F176*D96</f>
        <v>0</v>
      </c>
      <c r="I176" s="7"/>
      <c r="J176" s="7"/>
      <c r="K176" s="7"/>
    </row>
    <row r="177" spans="1:11" s="1" customFormat="1" ht="19.5" thickBot="1" x14ac:dyDescent="0.5">
      <c r="B177" s="50" t="s">
        <v>12</v>
      </c>
      <c r="C177" s="92"/>
      <c r="D177" s="151"/>
      <c r="E177" s="258"/>
      <c r="F177" s="152"/>
      <c r="G177" s="153">
        <f>SUM(G172:G176)</f>
        <v>0</v>
      </c>
      <c r="I177" s="7"/>
      <c r="J177" s="7"/>
      <c r="K177" s="7"/>
    </row>
    <row r="180" spans="1:11" s="1" customFormat="1" ht="21" x14ac:dyDescent="0.45">
      <c r="B180" s="372" t="s">
        <v>62</v>
      </c>
      <c r="C180" s="372"/>
      <c r="D180" s="372"/>
      <c r="E180" s="372"/>
      <c r="F180" s="373" t="s">
        <v>60</v>
      </c>
      <c r="G180" s="373"/>
      <c r="H180" s="373"/>
      <c r="I180" s="7"/>
      <c r="J180" s="7"/>
      <c r="K180" s="7"/>
    </row>
    <row r="181" spans="1:11" s="1" customFormat="1" ht="19.5" thickBot="1" x14ac:dyDescent="0.5">
      <c r="I181" s="7"/>
      <c r="J181" s="7"/>
      <c r="K181" s="7"/>
    </row>
    <row r="182" spans="1:11" s="1" customFormat="1" ht="21.75" thickBot="1" x14ac:dyDescent="0.5">
      <c r="A182" s="277"/>
      <c r="B182" s="277"/>
      <c r="C182" s="306" t="s">
        <v>89</v>
      </c>
      <c r="D182" s="307" t="s">
        <v>166</v>
      </c>
      <c r="E182" s="308" t="s">
        <v>5</v>
      </c>
      <c r="F182" s="113" t="s">
        <v>167</v>
      </c>
      <c r="G182" s="113" t="s">
        <v>168</v>
      </c>
      <c r="H182" s="113" t="s">
        <v>169</v>
      </c>
      <c r="I182" s="7"/>
      <c r="J182" s="7"/>
      <c r="K182" s="7"/>
    </row>
    <row r="183" spans="1:11" s="1" customFormat="1" x14ac:dyDescent="0.45">
      <c r="A183" s="277"/>
      <c r="B183" s="277"/>
      <c r="C183" s="309" t="s">
        <v>134</v>
      </c>
      <c r="D183" s="310">
        <f>G116</f>
        <v>0</v>
      </c>
      <c r="E183" s="311" t="e">
        <f>D183*G7/F7</f>
        <v>#DIV/0!</v>
      </c>
      <c r="F183" s="154" t="e">
        <f>E183*H7/G7</f>
        <v>#DIV/0!</v>
      </c>
      <c r="G183" s="154" t="e">
        <f>F183*I7/H7</f>
        <v>#DIV/0!</v>
      </c>
      <c r="H183" s="154" t="e">
        <f>G183*J7/I7</f>
        <v>#DIV/0!</v>
      </c>
      <c r="I183" s="7"/>
      <c r="J183" s="7"/>
      <c r="K183" s="7"/>
    </row>
    <row r="184" spans="1:11" s="1" customFormat="1" x14ac:dyDescent="0.45">
      <c r="A184" s="277"/>
      <c r="B184" s="277"/>
      <c r="C184" s="309" t="s">
        <v>247</v>
      </c>
      <c r="D184" s="312">
        <f>G140</f>
        <v>0</v>
      </c>
      <c r="E184" s="313"/>
      <c r="F184" s="155"/>
      <c r="G184" s="155"/>
      <c r="H184" s="155"/>
      <c r="I184" s="7"/>
      <c r="J184" s="7"/>
      <c r="K184" s="7"/>
    </row>
    <row r="185" spans="1:11" s="1" customFormat="1" x14ac:dyDescent="0.45">
      <c r="A185" s="277"/>
      <c r="B185" s="277"/>
      <c r="C185" s="309" t="s">
        <v>237</v>
      </c>
      <c r="D185" s="312">
        <f>G167</f>
        <v>0</v>
      </c>
      <c r="E185" s="313"/>
      <c r="F185" s="155"/>
      <c r="G185" s="155"/>
      <c r="H185" s="155"/>
      <c r="I185" s="7"/>
      <c r="J185" s="7"/>
      <c r="K185" s="7"/>
    </row>
    <row r="186" spans="1:11" s="1" customFormat="1" x14ac:dyDescent="0.45">
      <c r="A186" s="277"/>
      <c r="B186" s="277"/>
      <c r="C186" s="309" t="s">
        <v>242</v>
      </c>
      <c r="D186" s="312">
        <f>G158</f>
        <v>0</v>
      </c>
      <c r="E186" s="313"/>
      <c r="F186" s="155"/>
      <c r="G186" s="155"/>
      <c r="H186" s="155"/>
      <c r="I186" s="7"/>
      <c r="J186" s="7"/>
      <c r="K186" s="7"/>
    </row>
    <row r="187" spans="1:11" s="1" customFormat="1" x14ac:dyDescent="0.45">
      <c r="A187" s="277"/>
      <c r="B187" s="277"/>
      <c r="C187" s="309" t="s">
        <v>241</v>
      </c>
      <c r="D187" s="312">
        <f>G151</f>
        <v>0</v>
      </c>
      <c r="E187" s="313"/>
      <c r="F187" s="155"/>
      <c r="G187" s="155"/>
      <c r="H187" s="155"/>
      <c r="I187" s="7"/>
      <c r="J187" s="7"/>
      <c r="K187" s="7"/>
    </row>
    <row r="188" spans="1:11" s="1" customFormat="1" x14ac:dyDescent="0.45">
      <c r="A188" s="277"/>
      <c r="B188" s="277"/>
      <c r="C188" s="309" t="s">
        <v>238</v>
      </c>
      <c r="D188" s="312">
        <f>F28</f>
        <v>0</v>
      </c>
      <c r="E188" s="313"/>
      <c r="F188" s="155"/>
      <c r="G188" s="155"/>
      <c r="H188" s="155"/>
      <c r="I188" s="7"/>
      <c r="J188" s="7"/>
      <c r="K188" s="7"/>
    </row>
    <row r="189" spans="1:11" s="1" customFormat="1" x14ac:dyDescent="0.45">
      <c r="A189" s="277"/>
      <c r="B189" s="277"/>
      <c r="C189" s="309" t="str">
        <f>C172</f>
        <v xml:space="preserve">هزينه‌ سربار نيروي انساني </v>
      </c>
      <c r="D189" s="312">
        <f>G172</f>
        <v>0</v>
      </c>
      <c r="E189" s="313">
        <f>F172*E184</f>
        <v>0</v>
      </c>
      <c r="F189" s="155"/>
      <c r="G189" s="155"/>
      <c r="H189" s="155"/>
      <c r="I189" s="7"/>
      <c r="J189" s="7"/>
      <c r="K189" s="7"/>
    </row>
    <row r="190" spans="1:11" s="1" customFormat="1" x14ac:dyDescent="0.45">
      <c r="A190" s="277"/>
      <c r="B190" s="277"/>
      <c r="C190" s="309" t="str">
        <f>C173</f>
        <v>هزينه سربار کارگاه</v>
      </c>
      <c r="D190" s="312">
        <f t="shared" ref="D190:D193" si="11">G173</f>
        <v>0</v>
      </c>
      <c r="E190" s="313"/>
      <c r="F190" s="155"/>
      <c r="G190" s="155"/>
      <c r="H190" s="155"/>
      <c r="I190" s="7"/>
      <c r="J190" s="7"/>
      <c r="K190" s="7"/>
    </row>
    <row r="191" spans="1:11" s="1" customFormat="1" x14ac:dyDescent="0.45">
      <c r="A191" s="277"/>
      <c r="B191" s="277"/>
      <c r="C191" s="309" t="str">
        <f>C174</f>
        <v>هزينه سربار اداري و فروش (تبلیغات)</v>
      </c>
      <c r="D191" s="312">
        <f t="shared" si="11"/>
        <v>0</v>
      </c>
      <c r="E191" s="313"/>
      <c r="F191" s="155"/>
      <c r="G191" s="155"/>
      <c r="H191" s="155"/>
      <c r="I191" s="7"/>
      <c r="J191" s="7"/>
      <c r="K191" s="7"/>
    </row>
    <row r="192" spans="1:11" s="1" customFormat="1" x14ac:dyDescent="0.45">
      <c r="A192" s="277"/>
      <c r="B192" s="277"/>
      <c r="C192" s="309" t="str">
        <f t="shared" ref="C192:C193" si="12">C175</f>
        <v>هزینه تحقيق و توسعه (R&amp;D)</v>
      </c>
      <c r="D192" s="312">
        <f t="shared" si="11"/>
        <v>0</v>
      </c>
      <c r="E192" s="313"/>
      <c r="F192" s="155"/>
      <c r="G192" s="155"/>
      <c r="H192" s="155"/>
      <c r="I192" s="7"/>
      <c r="J192" s="7"/>
      <c r="K192" s="7"/>
    </row>
    <row r="193" spans="1:11" s="1" customFormat="1" x14ac:dyDescent="0.45">
      <c r="A193" s="277"/>
      <c r="B193" s="277"/>
      <c r="C193" s="309" t="str">
        <f t="shared" si="12"/>
        <v>هزينه بيمه ساختمان و تجهيزات</v>
      </c>
      <c r="D193" s="312">
        <f t="shared" si="11"/>
        <v>0</v>
      </c>
      <c r="E193" s="313"/>
      <c r="F193" s="155"/>
      <c r="G193" s="155"/>
      <c r="H193" s="155"/>
      <c r="I193" s="7"/>
      <c r="J193" s="7"/>
      <c r="K193" s="7"/>
    </row>
    <row r="194" spans="1:11" s="1" customFormat="1" x14ac:dyDescent="0.45">
      <c r="A194" s="277"/>
      <c r="B194" s="277"/>
      <c r="C194" s="309" t="s">
        <v>239</v>
      </c>
      <c r="D194" s="312">
        <f ca="1">SUM(D183:D198)*0.05</f>
        <v>0</v>
      </c>
      <c r="E194" s="312" t="e">
        <f>SUM(E183:E189)*0.05</f>
        <v>#DIV/0!</v>
      </c>
      <c r="F194" s="158" t="e">
        <f>SUM(F183:F189)*0.05</f>
        <v>#DIV/0!</v>
      </c>
      <c r="G194" s="158" t="e">
        <f>SUM(G183:G189)*0.05</f>
        <v>#DIV/0!</v>
      </c>
      <c r="H194" s="158" t="e">
        <f>SUM(H183:H189)*0.05</f>
        <v>#DIV/0!</v>
      </c>
      <c r="I194" s="7"/>
      <c r="J194" s="7"/>
      <c r="K194" s="7"/>
    </row>
    <row r="195" spans="1:11" s="1" customFormat="1" ht="19.5" thickBot="1" x14ac:dyDescent="0.5">
      <c r="A195" s="277"/>
      <c r="B195" s="277"/>
      <c r="C195" s="314" t="s">
        <v>63</v>
      </c>
      <c r="D195" s="315">
        <f ca="1">SUM(D183:D194)</f>
        <v>0</v>
      </c>
      <c r="E195" s="316" t="e">
        <f>SUM(E183:E194)</f>
        <v>#DIV/0!</v>
      </c>
      <c r="F195" s="156" t="e">
        <f>SUM(F183:F194)</f>
        <v>#DIV/0!</v>
      </c>
      <c r="G195" s="156" t="e">
        <f>SUM(G183:G194)</f>
        <v>#DIV/0!</v>
      </c>
      <c r="H195" s="156" t="e">
        <f>SUM(H183:H194)</f>
        <v>#DIV/0!</v>
      </c>
      <c r="I195" s="7"/>
      <c r="J195" s="7"/>
      <c r="K195" s="7"/>
    </row>
    <row r="196" spans="1:11" x14ac:dyDescent="0.45">
      <c r="A196" s="277"/>
      <c r="B196" s="277"/>
      <c r="C196" s="277"/>
      <c r="D196" s="277"/>
      <c r="E196" s="277"/>
    </row>
    <row r="197" spans="1:11" s="1" customFormat="1" ht="30.75" customHeight="1" x14ac:dyDescent="0.45">
      <c r="A197" s="277"/>
      <c r="B197" s="277"/>
      <c r="C197" s="272" t="s">
        <v>65</v>
      </c>
      <c r="D197" s="283" t="e">
        <f ca="1">D195/F7</f>
        <v>#DIV/0!</v>
      </c>
      <c r="E197" s="283" t="e">
        <f>E195/G7</f>
        <v>#DIV/0!</v>
      </c>
      <c r="F197" s="101" t="e">
        <f>F195/H7</f>
        <v>#DIV/0!</v>
      </c>
      <c r="G197" s="101" t="e">
        <f>G195/#REF!</f>
        <v>#DIV/0!</v>
      </c>
      <c r="H197" s="101" t="e">
        <f>H195/#REF!</f>
        <v>#DIV/0!</v>
      </c>
      <c r="I197" s="7"/>
      <c r="J197" s="7"/>
      <c r="K197" s="7"/>
    </row>
    <row r="198" spans="1:11" s="277" customFormat="1" ht="30.75" customHeight="1" x14ac:dyDescent="0.45">
      <c r="A198" s="279"/>
      <c r="B198" s="279"/>
      <c r="C198" s="279"/>
      <c r="D198" s="279"/>
      <c r="E198" s="279"/>
      <c r="F198" s="279"/>
      <c r="G198" s="279"/>
      <c r="H198" s="279"/>
      <c r="I198" s="279"/>
      <c r="J198" s="279"/>
      <c r="K198" s="279"/>
    </row>
    <row r="199" spans="1:11" s="1" customFormat="1" x14ac:dyDescent="0.45">
      <c r="A199" s="279"/>
      <c r="B199" s="279"/>
      <c r="C199" s="279"/>
      <c r="D199" s="279"/>
      <c r="E199" s="279"/>
      <c r="F199" s="7"/>
      <c r="G199" s="7"/>
      <c r="H199" s="7"/>
      <c r="I199" s="7"/>
      <c r="J199" s="7"/>
      <c r="K199" s="7"/>
    </row>
    <row r="200" spans="1:11" s="1" customFormat="1" ht="19.5" thickBot="1" x14ac:dyDescent="0.5">
      <c r="A200" s="277"/>
      <c r="B200" s="374" t="s">
        <v>64</v>
      </c>
      <c r="C200" s="374"/>
      <c r="D200" s="374"/>
      <c r="E200" s="374"/>
      <c r="I200" s="7"/>
      <c r="J200" s="7"/>
      <c r="K200" s="7"/>
    </row>
    <row r="201" spans="1:11" s="1" customFormat="1" ht="19.5" thickBot="1" x14ac:dyDescent="0.5">
      <c r="A201" s="277"/>
      <c r="B201" s="277"/>
      <c r="C201" s="317" t="s">
        <v>3</v>
      </c>
      <c r="D201" s="318" t="s">
        <v>66</v>
      </c>
      <c r="E201" s="318" t="s">
        <v>67</v>
      </c>
      <c r="F201" s="182" t="s">
        <v>68</v>
      </c>
      <c r="G201" s="182" t="s">
        <v>69</v>
      </c>
      <c r="H201" s="183" t="s">
        <v>70</v>
      </c>
      <c r="I201" s="7"/>
      <c r="J201" s="7"/>
      <c r="K201" s="7"/>
    </row>
    <row r="202" spans="1:11" s="1" customFormat="1" x14ac:dyDescent="0.45">
      <c r="A202" s="277"/>
      <c r="B202" s="277"/>
      <c r="C202" s="319" t="s">
        <v>173</v>
      </c>
      <c r="D202" s="320">
        <f>F7</f>
        <v>0</v>
      </c>
      <c r="E202" s="320">
        <f>G7</f>
        <v>0</v>
      </c>
      <c r="F202" s="179">
        <f>H7</f>
        <v>0</v>
      </c>
      <c r="G202" s="179">
        <f>I7</f>
        <v>0</v>
      </c>
      <c r="H202" s="179">
        <f>J7</f>
        <v>0</v>
      </c>
      <c r="I202" s="7"/>
      <c r="J202" s="7"/>
      <c r="K202" s="7"/>
    </row>
    <row r="203" spans="1:11" s="1" customFormat="1" x14ac:dyDescent="0.45">
      <c r="A203" s="277"/>
      <c r="B203" s="277"/>
      <c r="C203" s="321" t="s">
        <v>172</v>
      </c>
      <c r="D203" s="322"/>
      <c r="E203" s="322"/>
      <c r="F203" s="172"/>
      <c r="G203" s="172"/>
      <c r="H203" s="173"/>
      <c r="I203" s="7"/>
      <c r="J203" s="7"/>
      <c r="K203" s="7"/>
    </row>
    <row r="204" spans="1:11" s="1" customFormat="1" ht="19.5" thickBot="1" x14ac:dyDescent="0.5">
      <c r="A204" s="277"/>
      <c r="B204" s="277"/>
      <c r="C204" s="323" t="s">
        <v>85</v>
      </c>
      <c r="D204" s="324">
        <f>D202*D203</f>
        <v>0</v>
      </c>
      <c r="E204" s="324">
        <f>E202*E203</f>
        <v>0</v>
      </c>
      <c r="F204" s="176">
        <f>F202*F203</f>
        <v>0</v>
      </c>
      <c r="G204" s="176">
        <f>G202*G203</f>
        <v>0</v>
      </c>
      <c r="H204" s="177">
        <f>H202*H203</f>
        <v>0</v>
      </c>
      <c r="I204" s="7"/>
      <c r="J204" s="7"/>
      <c r="K204" s="7"/>
    </row>
    <row r="205" spans="1:11" s="1" customFormat="1" x14ac:dyDescent="0.45">
      <c r="A205" s="277"/>
      <c r="B205" s="277"/>
      <c r="C205" s="325"/>
      <c r="D205" s="326"/>
      <c r="E205" s="326"/>
      <c r="F205" s="170"/>
      <c r="G205" s="170"/>
      <c r="H205" s="170"/>
      <c r="I205" s="7"/>
      <c r="J205" s="7"/>
      <c r="K205" s="7"/>
    </row>
    <row r="206" spans="1:11" s="1" customFormat="1" x14ac:dyDescent="0.45">
      <c r="D206" s="169"/>
      <c r="E206" s="169"/>
      <c r="F206" s="170"/>
      <c r="G206" s="170"/>
      <c r="H206" s="170"/>
      <c r="I206" s="7"/>
      <c r="J206" s="7"/>
      <c r="K206" s="7"/>
    </row>
    <row r="207" spans="1:11" s="1" customFormat="1" ht="21" x14ac:dyDescent="0.45">
      <c r="B207" s="115" t="s">
        <v>90</v>
      </c>
      <c r="C207" s="115"/>
      <c r="D207" s="115"/>
      <c r="I207" s="7"/>
      <c r="J207" s="7"/>
      <c r="K207" s="7"/>
    </row>
    <row r="208" spans="1:11" s="1" customFormat="1" ht="19.5" thickBot="1" x14ac:dyDescent="0.5">
      <c r="E208" s="367" t="s">
        <v>79</v>
      </c>
      <c r="F208" s="367"/>
      <c r="G208" s="367"/>
      <c r="H208" s="367"/>
      <c r="I208" s="7"/>
      <c r="J208" s="7"/>
      <c r="K208" s="7"/>
    </row>
    <row r="209" spans="3:11" s="1" customFormat="1" ht="19.5" thickBot="1" x14ac:dyDescent="0.5">
      <c r="C209" s="89" t="s">
        <v>7</v>
      </c>
      <c r="D209" s="255" t="s">
        <v>66</v>
      </c>
      <c r="E209" s="255" t="s">
        <v>67</v>
      </c>
      <c r="F209" s="182" t="s">
        <v>68</v>
      </c>
      <c r="G209" s="182" t="s">
        <v>69</v>
      </c>
      <c r="H209" s="183" t="s">
        <v>70</v>
      </c>
      <c r="I209" s="7"/>
      <c r="J209" s="7"/>
      <c r="K209" s="7"/>
    </row>
    <row r="210" spans="3:11" s="1" customFormat="1" x14ac:dyDescent="0.45">
      <c r="C210" s="187" t="s">
        <v>71</v>
      </c>
      <c r="D210" s="188">
        <f>D204</f>
        <v>0</v>
      </c>
      <c r="E210" s="188">
        <f>E204</f>
        <v>0</v>
      </c>
      <c r="F210" s="188">
        <f>F204</f>
        <v>0</v>
      </c>
      <c r="G210" s="188">
        <f>G204</f>
        <v>0</v>
      </c>
      <c r="H210" s="189">
        <f>H204</f>
        <v>0</v>
      </c>
      <c r="I210" s="7"/>
      <c r="J210" s="7"/>
      <c r="K210" s="7"/>
    </row>
    <row r="211" spans="3:11" s="1" customFormat="1" ht="19.5" thickBot="1" x14ac:dyDescent="0.5">
      <c r="C211" s="190" t="s">
        <v>72</v>
      </c>
      <c r="D211" s="191">
        <f ca="1">D195</f>
        <v>0</v>
      </c>
      <c r="E211" s="191" t="e">
        <f>E195</f>
        <v>#DIV/0!</v>
      </c>
      <c r="F211" s="191" t="e">
        <f>F195</f>
        <v>#DIV/0!</v>
      </c>
      <c r="G211" s="191" t="e">
        <f>G195</f>
        <v>#DIV/0!</v>
      </c>
      <c r="H211" s="192" t="e">
        <f>H195</f>
        <v>#DIV/0!</v>
      </c>
      <c r="I211" s="7"/>
      <c r="J211" s="7"/>
      <c r="K211" s="7"/>
    </row>
    <row r="212" spans="3:11" s="1" customFormat="1" x14ac:dyDescent="0.45">
      <c r="C212" s="193" t="s">
        <v>73</v>
      </c>
      <c r="D212" s="194">
        <f ca="1">D210-D211</f>
        <v>0</v>
      </c>
      <c r="E212" s="194" t="e">
        <f>E210-E211</f>
        <v>#DIV/0!</v>
      </c>
      <c r="F212" s="195" t="e">
        <f>F210-F211</f>
        <v>#DIV/0!</v>
      </c>
      <c r="G212" s="195" t="e">
        <f>G210-G211</f>
        <v>#DIV/0!</v>
      </c>
      <c r="H212" s="196" t="e">
        <f>H210-H211</f>
        <v>#DIV/0!</v>
      </c>
      <c r="I212" s="7"/>
      <c r="J212" s="7"/>
      <c r="K212" s="7"/>
    </row>
    <row r="213" spans="3:11" s="1" customFormat="1" ht="19.5" thickBot="1" x14ac:dyDescent="0.5">
      <c r="C213" s="197" t="s">
        <v>74</v>
      </c>
      <c r="D213" s="198"/>
      <c r="E213" s="198"/>
      <c r="F213" s="176"/>
      <c r="G213" s="176"/>
      <c r="H213" s="177"/>
      <c r="I213" s="7"/>
      <c r="J213" s="7"/>
      <c r="K213" s="7"/>
    </row>
    <row r="214" spans="3:11" s="1" customFormat="1" ht="19.5" thickBot="1" x14ac:dyDescent="0.5">
      <c r="C214" s="106" t="s">
        <v>75</v>
      </c>
      <c r="D214" s="184">
        <f ca="1">D212-D213</f>
        <v>0</v>
      </c>
      <c r="E214" s="184" t="e">
        <f>E212-E213</f>
        <v>#DIV/0!</v>
      </c>
      <c r="F214" s="185" t="e">
        <f>F212-F213</f>
        <v>#DIV/0!</v>
      </c>
      <c r="G214" s="185" t="e">
        <f>G212-G213</f>
        <v>#DIV/0!</v>
      </c>
      <c r="H214" s="186" t="e">
        <f>H212-H213</f>
        <v>#DIV/0!</v>
      </c>
      <c r="I214" s="7"/>
      <c r="J214" s="7"/>
      <c r="K214" s="7"/>
    </row>
    <row r="216" spans="3:11" s="1" customFormat="1" x14ac:dyDescent="0.45">
      <c r="C216" s="259" t="s">
        <v>129</v>
      </c>
      <c r="I216" s="7"/>
      <c r="J216" s="7"/>
      <c r="K216" s="7"/>
    </row>
    <row r="217" spans="3:11" s="1" customFormat="1" ht="19.5" thickBot="1" x14ac:dyDescent="0.5">
      <c r="I217" s="7"/>
      <c r="J217" s="7"/>
      <c r="K217" s="7"/>
    </row>
    <row r="218" spans="3:11" s="1" customFormat="1" x14ac:dyDescent="0.45">
      <c r="C218" s="103" t="s">
        <v>18</v>
      </c>
      <c r="D218" s="368" t="s">
        <v>130</v>
      </c>
      <c r="E218" s="361"/>
      <c r="F218" s="360" t="s">
        <v>131</v>
      </c>
      <c r="G218" s="361"/>
      <c r="H218" s="366" t="s">
        <v>16</v>
      </c>
      <c r="I218" s="7"/>
      <c r="J218" s="7"/>
      <c r="K218" s="7"/>
    </row>
    <row r="219" spans="3:11" s="1" customFormat="1" ht="19.5" thickBot="1" x14ac:dyDescent="0.5">
      <c r="C219" s="106"/>
      <c r="D219" s="116" t="s">
        <v>132</v>
      </c>
      <c r="E219" s="117" t="s">
        <v>61</v>
      </c>
      <c r="F219" s="116" t="s">
        <v>133</v>
      </c>
      <c r="G219" s="117" t="s">
        <v>61</v>
      </c>
      <c r="H219" s="369"/>
      <c r="I219" s="7"/>
      <c r="J219" s="7"/>
      <c r="K219" s="7"/>
    </row>
    <row r="220" spans="3:11" s="1" customFormat="1" x14ac:dyDescent="0.45">
      <c r="C220" s="118" t="s">
        <v>134</v>
      </c>
      <c r="D220" s="297">
        <f>H220</f>
        <v>0</v>
      </c>
      <c r="E220" s="301">
        <v>1</v>
      </c>
      <c r="F220" s="207">
        <f>G220*H220</f>
        <v>0</v>
      </c>
      <c r="G220" s="51">
        <v>0</v>
      </c>
      <c r="H220" s="214">
        <f>D183</f>
        <v>0</v>
      </c>
      <c r="I220" s="7"/>
      <c r="J220" s="7"/>
      <c r="K220" s="7"/>
    </row>
    <row r="221" spans="3:11" s="1" customFormat="1" x14ac:dyDescent="0.45">
      <c r="C221" s="296" t="s">
        <v>135</v>
      </c>
      <c r="D221" s="298">
        <f>H221*E221</f>
        <v>0</v>
      </c>
      <c r="E221" s="302">
        <v>0.35</v>
      </c>
      <c r="F221" s="207">
        <f>G221*H221</f>
        <v>0</v>
      </c>
      <c r="G221" s="52">
        <v>0.65</v>
      </c>
      <c r="H221" s="214">
        <f t="shared" ref="H221:H231" si="13">D184</f>
        <v>0</v>
      </c>
      <c r="I221" s="7"/>
      <c r="J221" s="7"/>
      <c r="K221" s="7"/>
    </row>
    <row r="222" spans="3:11" s="1" customFormat="1" x14ac:dyDescent="0.45">
      <c r="C222" s="296" t="s">
        <v>136</v>
      </c>
      <c r="D222" s="298">
        <f t="shared" ref="D222:D230" si="14">H222*E222</f>
        <v>0</v>
      </c>
      <c r="E222" s="302">
        <v>0.8</v>
      </c>
      <c r="F222" s="207">
        <f t="shared" ref="F222:F230" si="15">G222*H222</f>
        <v>0</v>
      </c>
      <c r="G222" s="52">
        <v>0.2</v>
      </c>
      <c r="H222" s="214">
        <f t="shared" si="13"/>
        <v>0</v>
      </c>
      <c r="I222" s="7"/>
      <c r="J222" s="7"/>
      <c r="K222" s="7"/>
    </row>
    <row r="223" spans="3:11" s="1" customFormat="1" x14ac:dyDescent="0.45">
      <c r="C223" s="296" t="s">
        <v>137</v>
      </c>
      <c r="D223" s="298">
        <f t="shared" si="14"/>
        <v>0</v>
      </c>
      <c r="E223" s="302">
        <v>0.8</v>
      </c>
      <c r="F223" s="207">
        <f t="shared" si="15"/>
        <v>0</v>
      </c>
      <c r="G223" s="52">
        <v>0.2</v>
      </c>
      <c r="H223" s="214">
        <f t="shared" si="13"/>
        <v>0</v>
      </c>
      <c r="I223" s="7"/>
      <c r="J223" s="7"/>
      <c r="K223" s="7"/>
    </row>
    <row r="224" spans="3:11" s="1" customFormat="1" x14ac:dyDescent="0.45">
      <c r="C224" s="296" t="s">
        <v>138</v>
      </c>
      <c r="D224" s="298">
        <f t="shared" si="14"/>
        <v>0</v>
      </c>
      <c r="E224" s="302">
        <v>0</v>
      </c>
      <c r="F224" s="207">
        <f t="shared" si="15"/>
        <v>0</v>
      </c>
      <c r="G224" s="52">
        <v>1</v>
      </c>
      <c r="H224" s="214">
        <f t="shared" si="13"/>
        <v>0</v>
      </c>
      <c r="I224" s="7"/>
      <c r="J224" s="7"/>
      <c r="K224" s="7"/>
    </row>
    <row r="225" spans="3:11" s="1" customFormat="1" x14ac:dyDescent="0.45">
      <c r="C225" s="296" t="s">
        <v>139</v>
      </c>
      <c r="D225" s="298">
        <f>H225*E225</f>
        <v>0</v>
      </c>
      <c r="E225" s="302">
        <v>0</v>
      </c>
      <c r="F225" s="207">
        <f>G225*H225</f>
        <v>0</v>
      </c>
      <c r="G225" s="52">
        <v>1</v>
      </c>
      <c r="H225" s="214">
        <f t="shared" si="13"/>
        <v>0</v>
      </c>
      <c r="I225" s="7"/>
      <c r="J225" s="7"/>
      <c r="K225" s="7"/>
    </row>
    <row r="226" spans="3:11" s="1" customFormat="1" x14ac:dyDescent="0.45">
      <c r="C226" s="296" t="s">
        <v>250</v>
      </c>
      <c r="D226" s="298">
        <f t="shared" si="14"/>
        <v>0</v>
      </c>
      <c r="E226" s="302">
        <v>0.8</v>
      </c>
      <c r="F226" s="207">
        <f t="shared" si="15"/>
        <v>0</v>
      </c>
      <c r="G226" s="52">
        <v>0.2</v>
      </c>
      <c r="H226" s="214">
        <f t="shared" si="13"/>
        <v>0</v>
      </c>
      <c r="I226" s="7"/>
      <c r="J226" s="7"/>
      <c r="K226" s="7"/>
    </row>
    <row r="227" spans="3:11" s="1" customFormat="1" x14ac:dyDescent="0.45">
      <c r="C227" s="296" t="s">
        <v>171</v>
      </c>
      <c r="D227" s="298">
        <f t="shared" si="14"/>
        <v>0</v>
      </c>
      <c r="E227" s="302">
        <v>1</v>
      </c>
      <c r="F227" s="207">
        <f t="shared" si="15"/>
        <v>0</v>
      </c>
      <c r="G227" s="52">
        <v>0</v>
      </c>
      <c r="H227" s="214">
        <f t="shared" si="13"/>
        <v>0</v>
      </c>
      <c r="I227" s="7"/>
      <c r="J227" s="7"/>
      <c r="K227" s="7"/>
    </row>
    <row r="228" spans="3:11" s="1" customFormat="1" x14ac:dyDescent="0.45">
      <c r="C228" s="296" t="s">
        <v>249</v>
      </c>
      <c r="D228" s="298">
        <f t="shared" si="14"/>
        <v>0</v>
      </c>
      <c r="E228" s="302">
        <v>0.8</v>
      </c>
      <c r="F228" s="207"/>
      <c r="G228" s="52">
        <v>0.2</v>
      </c>
      <c r="H228" s="214">
        <f t="shared" si="13"/>
        <v>0</v>
      </c>
      <c r="I228" s="7"/>
      <c r="J228" s="7"/>
      <c r="K228" s="7"/>
    </row>
    <row r="229" spans="3:11" s="1" customFormat="1" x14ac:dyDescent="0.45">
      <c r="C229" s="296" t="s">
        <v>243</v>
      </c>
      <c r="D229" s="299">
        <f>H229*E229</f>
        <v>0</v>
      </c>
      <c r="E229" s="302">
        <v>0.7</v>
      </c>
      <c r="F229" s="207"/>
      <c r="G229" s="52">
        <v>0.3</v>
      </c>
      <c r="H229" s="214">
        <f t="shared" si="13"/>
        <v>0</v>
      </c>
      <c r="I229" s="7"/>
      <c r="J229" s="7"/>
      <c r="K229" s="7"/>
    </row>
    <row r="230" spans="3:11" s="1" customFormat="1" x14ac:dyDescent="0.45">
      <c r="C230" s="296" t="s">
        <v>103</v>
      </c>
      <c r="D230" s="299">
        <f t="shared" si="14"/>
        <v>0</v>
      </c>
      <c r="E230" s="1">
        <v>0</v>
      </c>
      <c r="F230" s="209">
        <f t="shared" si="15"/>
        <v>0</v>
      </c>
      <c r="G230" s="53">
        <v>1</v>
      </c>
      <c r="H230" s="214">
        <f t="shared" si="13"/>
        <v>0</v>
      </c>
      <c r="I230" s="7"/>
      <c r="J230" s="7"/>
      <c r="K230" s="7"/>
    </row>
    <row r="231" spans="3:11" s="1" customFormat="1" ht="19.5" thickBot="1" x14ac:dyDescent="0.5">
      <c r="C231" s="296" t="s">
        <v>239</v>
      </c>
      <c r="D231" s="299">
        <f ca="1">H231*E231</f>
        <v>0</v>
      </c>
      <c r="E231" s="303">
        <v>0.8</v>
      </c>
      <c r="F231" s="209">
        <f ca="1">G231*H231</f>
        <v>0</v>
      </c>
      <c r="G231" s="53">
        <v>0.2</v>
      </c>
      <c r="H231" s="214">
        <f t="shared" ca="1" si="13"/>
        <v>0</v>
      </c>
      <c r="I231" s="7"/>
      <c r="J231" s="7"/>
      <c r="K231" s="7"/>
    </row>
    <row r="232" spans="3:11" s="1" customFormat="1" ht="19.5" thickBot="1" x14ac:dyDescent="0.5">
      <c r="D232" s="300">
        <f ca="1">SUM(D220:D231)</f>
        <v>0</v>
      </c>
      <c r="E232" s="304"/>
      <c r="F232" s="31">
        <f ca="1">SUM(F220:F231)</f>
        <v>0</v>
      </c>
      <c r="G232" s="212"/>
      <c r="H232" s="124">
        <f ca="1">SUM(H220:H231)</f>
        <v>0</v>
      </c>
      <c r="I232" s="7"/>
      <c r="J232" s="7"/>
      <c r="K232" s="7"/>
    </row>
    <row r="233" spans="3:11" s="1" customFormat="1" x14ac:dyDescent="0.45">
      <c r="C233" s="54" t="s">
        <v>190</v>
      </c>
      <c r="D233" s="54"/>
      <c r="E233" s="55">
        <f ca="1">G233</f>
        <v>0</v>
      </c>
      <c r="F233" s="54"/>
      <c r="G233" s="54">
        <f ca="1">F232/(D210-D232)</f>
        <v>0</v>
      </c>
      <c r="H233" s="54"/>
      <c r="I233" s="7"/>
      <c r="J233" s="7"/>
      <c r="K233" s="7"/>
    </row>
    <row r="234" spans="3:11" s="277" customFormat="1" x14ac:dyDescent="0.45">
      <c r="E234" s="305"/>
      <c r="I234" s="279"/>
      <c r="J234" s="279"/>
      <c r="K234" s="279"/>
    </row>
    <row r="235" spans="3:11" s="1" customFormat="1" x14ac:dyDescent="0.45">
      <c r="D235" s="251"/>
      <c r="I235" s="7"/>
      <c r="J235" s="7"/>
      <c r="K235" s="7"/>
    </row>
    <row r="236" spans="3:11" s="1" customFormat="1" x14ac:dyDescent="0.45">
      <c r="C236" s="67" t="s">
        <v>191</v>
      </c>
      <c r="D236" s="265" t="s">
        <v>66</v>
      </c>
      <c r="E236" s="265" t="s">
        <v>67</v>
      </c>
      <c r="F236" s="265" t="s">
        <v>68</v>
      </c>
      <c r="G236" s="265" t="s">
        <v>69</v>
      </c>
      <c r="H236" s="265" t="s">
        <v>70</v>
      </c>
      <c r="I236" s="7"/>
      <c r="J236" s="7"/>
      <c r="K236" s="7"/>
    </row>
    <row r="237" spans="3:11" s="1" customFormat="1" x14ac:dyDescent="0.45">
      <c r="C237" s="265" t="s">
        <v>192</v>
      </c>
      <c r="D237" s="253">
        <f ca="1">SUMPRODUCT(E220:E231,D183:D194)</f>
        <v>0</v>
      </c>
      <c r="E237" s="254" t="e">
        <f>SUMPRODUCT(E220:E231,E183:E194)</f>
        <v>#DIV/0!</v>
      </c>
      <c r="F237" s="254" t="e">
        <f>SUMPRODUCT(E220:E231,F183:F194)</f>
        <v>#DIV/0!</v>
      </c>
      <c r="G237" s="254" t="e">
        <f>SUMPRODUCT(E220:E231,G183:G194)</f>
        <v>#DIV/0!</v>
      </c>
      <c r="H237" s="254" t="e">
        <f>SUMPRODUCT(E220:E231,H183:H194)</f>
        <v>#DIV/0!</v>
      </c>
      <c r="I237" s="7"/>
      <c r="J237" s="7"/>
      <c r="K237" s="7"/>
    </row>
    <row r="238" spans="3:11" s="1" customFormat="1" x14ac:dyDescent="0.45">
      <c r="C238" s="265" t="s">
        <v>193</v>
      </c>
      <c r="D238" s="265">
        <f ca="1">SUMPRODUCT(G220:G231,D183:D194)</f>
        <v>0</v>
      </c>
      <c r="E238" s="265" t="e">
        <f>SUMPRODUCT(G220:G231,E183:E194)</f>
        <v>#DIV/0!</v>
      </c>
      <c r="F238" s="265" t="e">
        <f>SUMPRODUCT(G220:G231,F183:F194)</f>
        <v>#DIV/0!</v>
      </c>
      <c r="G238" s="265" t="e">
        <f>SUMPRODUCT(G220:G231,G183:G194)</f>
        <v>#DIV/0!</v>
      </c>
      <c r="H238" s="265" t="e">
        <f>SUMPRODUCT(G220:G231,H183:H194)</f>
        <v>#DIV/0!</v>
      </c>
      <c r="I238" s="7"/>
      <c r="J238" s="7"/>
      <c r="K238" s="7"/>
    </row>
    <row r="239" spans="3:11" s="1" customFormat="1" x14ac:dyDescent="0.45">
      <c r="C239" s="265" t="s">
        <v>194</v>
      </c>
      <c r="D239" s="252" t="e">
        <f ca="1">D238/(D210-D237)</f>
        <v>#DIV/0!</v>
      </c>
      <c r="E239" s="265" t="e">
        <f>E238/(E210-E237)</f>
        <v>#DIV/0!</v>
      </c>
      <c r="F239" s="265" t="e">
        <f>F238/(F210-F237)</f>
        <v>#DIV/0!</v>
      </c>
      <c r="G239" s="265" t="e">
        <f>G238/(G210-G237)</f>
        <v>#DIV/0!</v>
      </c>
      <c r="H239" s="265" t="e">
        <f>H238/(H210-H237)</f>
        <v>#DIV/0!</v>
      </c>
      <c r="I239" s="7"/>
      <c r="J239" s="7"/>
      <c r="K239" s="7"/>
    </row>
    <row r="240" spans="3:11" s="1" customFormat="1" x14ac:dyDescent="0.45">
      <c r="C240" s="260"/>
      <c r="I240" s="7"/>
      <c r="J240" s="7"/>
      <c r="K240" s="7"/>
    </row>
    <row r="241" spans="3:11" s="1" customFormat="1" ht="19.5" thickBot="1" x14ac:dyDescent="0.5">
      <c r="C241" s="260"/>
      <c r="I241" s="7"/>
      <c r="J241" s="7"/>
      <c r="K241" s="7"/>
    </row>
    <row r="242" spans="3:11" s="1" customFormat="1" ht="19.5" thickBot="1" x14ac:dyDescent="0.5">
      <c r="C242" s="72" t="s">
        <v>7</v>
      </c>
      <c r="D242" s="14" t="s">
        <v>144</v>
      </c>
      <c r="E242" s="14" t="s">
        <v>66</v>
      </c>
      <c r="F242" s="73" t="s">
        <v>67</v>
      </c>
      <c r="G242" s="73" t="s">
        <v>68</v>
      </c>
      <c r="H242" s="73" t="s">
        <v>69</v>
      </c>
      <c r="I242" s="7"/>
      <c r="J242" s="7"/>
      <c r="K242" s="7"/>
    </row>
    <row r="243" spans="3:11" s="1" customFormat="1" x14ac:dyDescent="0.45">
      <c r="C243" s="72" t="s">
        <v>76</v>
      </c>
      <c r="D243" s="221"/>
      <c r="E243" s="217"/>
      <c r="F243" s="233"/>
      <c r="G243" s="228"/>
      <c r="H243" s="233"/>
      <c r="I243" s="7"/>
      <c r="J243" s="7"/>
      <c r="K243" s="7"/>
    </row>
    <row r="244" spans="3:11" s="1" customFormat="1" x14ac:dyDescent="0.45">
      <c r="C244" s="6" t="s">
        <v>75</v>
      </c>
      <c r="D244" s="222"/>
      <c r="E244" s="59">
        <f ca="1">D214</f>
        <v>0</v>
      </c>
      <c r="F244" s="234" t="e">
        <f>E214</f>
        <v>#DIV/0!</v>
      </c>
      <c r="G244" s="60" t="e">
        <f>F214</f>
        <v>#DIV/0!</v>
      </c>
      <c r="H244" s="234" t="e">
        <f>G214</f>
        <v>#DIV/0!</v>
      </c>
      <c r="I244" s="7"/>
      <c r="J244" s="7"/>
      <c r="K244" s="7"/>
    </row>
    <row r="245" spans="3:11" s="1" customFormat="1" x14ac:dyDescent="0.45">
      <c r="C245" s="6" t="s">
        <v>204</v>
      </c>
      <c r="D245" s="223"/>
      <c r="E245" s="59">
        <f>D187</f>
        <v>0</v>
      </c>
      <c r="F245" s="234">
        <f>E245</f>
        <v>0</v>
      </c>
      <c r="G245" s="60">
        <f>F245</f>
        <v>0</v>
      </c>
      <c r="H245" s="234">
        <f>G245</f>
        <v>0</v>
      </c>
      <c r="I245" s="7"/>
      <c r="J245" s="7"/>
      <c r="K245" s="7"/>
    </row>
    <row r="246" spans="3:11" s="1" customFormat="1" x14ac:dyDescent="0.45">
      <c r="C246" s="6" t="s">
        <v>145</v>
      </c>
      <c r="D246" s="224"/>
      <c r="E246" s="59"/>
      <c r="F246" s="235"/>
      <c r="G246" s="229"/>
      <c r="H246" s="235"/>
      <c r="I246" s="7"/>
      <c r="J246" s="7"/>
      <c r="K246" s="7"/>
    </row>
    <row r="247" spans="3:11" s="1" customFormat="1" x14ac:dyDescent="0.45">
      <c r="C247" s="6" t="s">
        <v>205</v>
      </c>
      <c r="D247" s="224"/>
      <c r="E247" s="218"/>
      <c r="F247" s="235"/>
      <c r="G247" s="229"/>
      <c r="H247" s="235"/>
      <c r="I247" s="7"/>
      <c r="J247" s="7"/>
      <c r="K247" s="7"/>
    </row>
    <row r="248" spans="3:11" s="1" customFormat="1" ht="19.5" thickBot="1" x14ac:dyDescent="0.5">
      <c r="C248" s="50" t="s">
        <v>203</v>
      </c>
      <c r="D248" s="225"/>
      <c r="E248" s="219"/>
      <c r="F248" s="236"/>
      <c r="G248" s="230"/>
      <c r="H248" s="236"/>
      <c r="I248" s="7"/>
      <c r="J248" s="7"/>
      <c r="K248" s="7"/>
    </row>
    <row r="249" spans="3:11" s="1" customFormat="1" ht="19.5" thickBot="1" x14ac:dyDescent="0.5">
      <c r="C249" s="89" t="s">
        <v>146</v>
      </c>
      <c r="D249" s="226">
        <f>SUM(D246:D248)</f>
        <v>0</v>
      </c>
      <c r="E249" s="220">
        <f ca="1">SUM(E243:E248)</f>
        <v>0</v>
      </c>
      <c r="F249" s="237" t="e">
        <f>SUM(F243:F248)</f>
        <v>#DIV/0!</v>
      </c>
      <c r="G249" s="231" t="e">
        <f>SUM(G243:G248)</f>
        <v>#DIV/0!</v>
      </c>
      <c r="H249" s="237" t="e">
        <f>SUM(H243:H248)</f>
        <v>#DIV/0!</v>
      </c>
      <c r="I249" s="7"/>
      <c r="J249" s="7"/>
      <c r="K249" s="7"/>
    </row>
    <row r="250" spans="3:11" s="1" customFormat="1" x14ac:dyDescent="0.45">
      <c r="C250" s="72" t="s">
        <v>147</v>
      </c>
      <c r="D250" s="221"/>
      <c r="E250" s="217"/>
      <c r="F250" s="233"/>
      <c r="G250" s="228"/>
      <c r="H250" s="233"/>
      <c r="I250" s="7"/>
      <c r="J250" s="7"/>
      <c r="K250" s="7"/>
    </row>
    <row r="251" spans="3:11" s="1" customFormat="1" x14ac:dyDescent="0.45">
      <c r="C251" s="6" t="s">
        <v>77</v>
      </c>
      <c r="D251" s="224"/>
      <c r="F251" s="239"/>
      <c r="H251" s="239"/>
      <c r="I251" s="7"/>
      <c r="J251" s="7"/>
      <c r="K251" s="7"/>
    </row>
    <row r="252" spans="3:11" s="1" customFormat="1" x14ac:dyDescent="0.45">
      <c r="C252" s="6" t="s">
        <v>78</v>
      </c>
      <c r="D252" s="224"/>
      <c r="F252" s="239"/>
      <c r="H252" s="239"/>
      <c r="I252" s="7"/>
      <c r="J252" s="7"/>
      <c r="K252" s="7"/>
    </row>
    <row r="253" spans="3:11" s="1" customFormat="1" x14ac:dyDescent="0.45">
      <c r="C253" s="6" t="s">
        <v>148</v>
      </c>
      <c r="D253" s="223"/>
      <c r="E253" s="59"/>
      <c r="F253" s="234"/>
      <c r="G253" s="60"/>
      <c r="H253" s="234"/>
      <c r="I253" s="7"/>
      <c r="J253" s="7"/>
      <c r="K253" s="7"/>
    </row>
    <row r="254" spans="3:11" s="1" customFormat="1" x14ac:dyDescent="0.45">
      <c r="C254" s="6" t="s">
        <v>149</v>
      </c>
      <c r="D254" s="222"/>
      <c r="E254" s="59">
        <f ca="1">0.25*E244</f>
        <v>0</v>
      </c>
      <c r="F254" s="234" t="e">
        <f>0.25*F244</f>
        <v>#DIV/0!</v>
      </c>
      <c r="G254" s="60" t="e">
        <f>0.25*G244</f>
        <v>#DIV/0!</v>
      </c>
      <c r="H254" s="234" t="e">
        <f>0.25*H244</f>
        <v>#DIV/0!</v>
      </c>
      <c r="I254" s="7"/>
      <c r="J254" s="7"/>
      <c r="K254" s="7"/>
    </row>
    <row r="255" spans="3:11" s="1" customFormat="1" ht="19.5" thickBot="1" x14ac:dyDescent="0.5">
      <c r="C255" s="50" t="s">
        <v>150</v>
      </c>
      <c r="D255" s="227"/>
      <c r="E255" s="219"/>
      <c r="F255" s="238"/>
      <c r="G255" s="232"/>
      <c r="H255" s="238"/>
      <c r="I255" s="7"/>
      <c r="J255" s="7"/>
      <c r="K255" s="7"/>
    </row>
    <row r="256" spans="3:11" s="1" customFormat="1" ht="19.5" thickBot="1" x14ac:dyDescent="0.5">
      <c r="C256" s="89" t="s">
        <v>151</v>
      </c>
      <c r="D256" s="57">
        <f>SUM(D251:D255)</f>
        <v>0</v>
      </c>
      <c r="E256" s="57">
        <f ca="1">SUM(E251:E255)</f>
        <v>0</v>
      </c>
      <c r="F256" s="58" t="e">
        <f>SUM(F251:F255)</f>
        <v>#DIV/0!</v>
      </c>
      <c r="G256" s="58" t="e">
        <f>SUM(G251:G255)</f>
        <v>#DIV/0!</v>
      </c>
      <c r="H256" s="58" t="e">
        <f t="shared" ref="H256" si="16">SUM(H251:H255)</f>
        <v>#DIV/0!</v>
      </c>
      <c r="I256" s="7"/>
      <c r="J256" s="7"/>
      <c r="K256" s="7"/>
    </row>
    <row r="257" spans="3:11" s="1" customFormat="1" ht="19.5" thickBot="1" x14ac:dyDescent="0.5">
      <c r="C257" s="122" t="s">
        <v>152</v>
      </c>
      <c r="D257" s="57"/>
      <c r="E257" s="57">
        <f ca="1">E249-E256</f>
        <v>0</v>
      </c>
      <c r="F257" s="61" t="e">
        <f>F249-F256</f>
        <v>#DIV/0!</v>
      </c>
      <c r="G257" s="58" t="e">
        <f>G249-G256</f>
        <v>#DIV/0!</v>
      </c>
      <c r="H257" s="58" t="e">
        <f>H249-H256</f>
        <v>#DIV/0!</v>
      </c>
      <c r="I257" s="7"/>
      <c r="J257" s="7"/>
      <c r="K257" s="7"/>
    </row>
    <row r="258" spans="3:11" s="1" customFormat="1" ht="19.5" thickBot="1" x14ac:dyDescent="0.5">
      <c r="C258" s="122" t="s">
        <v>153</v>
      </c>
      <c r="D258" s="57"/>
      <c r="E258" s="57">
        <f ca="1">E257</f>
        <v>0</v>
      </c>
      <c r="F258" s="58" t="e">
        <f ca="1">F257+E258</f>
        <v>#DIV/0!</v>
      </c>
      <c r="G258" s="58" t="e">
        <f ca="1">G257+F258</f>
        <v>#DIV/0!</v>
      </c>
      <c r="H258" s="58" t="e">
        <f ca="1">H257+G258</f>
        <v>#DIV/0!</v>
      </c>
      <c r="I258" s="7"/>
      <c r="J258" s="7"/>
      <c r="K258" s="7"/>
    </row>
  </sheetData>
  <mergeCells count="44">
    <mergeCell ref="E208:H208"/>
    <mergeCell ref="D218:E218"/>
    <mergeCell ref="F218:G218"/>
    <mergeCell ref="H218:H219"/>
    <mergeCell ref="D173:E173"/>
    <mergeCell ref="D174:E174"/>
    <mergeCell ref="D176:E176"/>
    <mergeCell ref="B180:E180"/>
    <mergeCell ref="F180:H180"/>
    <mergeCell ref="B200:E200"/>
    <mergeCell ref="D175:E175"/>
    <mergeCell ref="D172:E172"/>
    <mergeCell ref="D78:E78"/>
    <mergeCell ref="D110:D111"/>
    <mergeCell ref="E110:E111"/>
    <mergeCell ref="F110:F111"/>
    <mergeCell ref="E155:F155"/>
    <mergeCell ref="E156:F156"/>
    <mergeCell ref="E157:F157"/>
    <mergeCell ref="E158:F158"/>
    <mergeCell ref="D171:E171"/>
    <mergeCell ref="G110:G111"/>
    <mergeCell ref="B118:E118"/>
    <mergeCell ref="B53:B54"/>
    <mergeCell ref="C53:C54"/>
    <mergeCell ref="D53:D54"/>
    <mergeCell ref="E53:E54"/>
    <mergeCell ref="F53:F54"/>
    <mergeCell ref="B76:G76"/>
    <mergeCell ref="B34:B35"/>
    <mergeCell ref="C34:C35"/>
    <mergeCell ref="D34:D35"/>
    <mergeCell ref="E34:F34"/>
    <mergeCell ref="B42:B43"/>
    <mergeCell ref="C42:C43"/>
    <mergeCell ref="D42:D43"/>
    <mergeCell ref="E42:E43"/>
    <mergeCell ref="F42:F43"/>
    <mergeCell ref="F5:J5"/>
    <mergeCell ref="B2:D2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ignoredErrors>
    <ignoredError sqref="E183:H183 E194:H195 D197:H197 E211:H212 E214:H214 E237:H238 D239:H239 F244:H244 F249:H249 F254:H254 F256:H258 E102:E105" evalError="1"/>
    <ignoredError sqref="F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6"/>
  <sheetViews>
    <sheetView rightToLeft="1" workbookViewId="0">
      <selection activeCell="B1" sqref="B1"/>
    </sheetView>
  </sheetViews>
  <sheetFormatPr defaultRowHeight="18.75" x14ac:dyDescent="0.45"/>
  <cols>
    <col min="1" max="1" width="2" style="1" customWidth="1"/>
    <col min="2" max="2" width="2.44140625" style="1" customWidth="1"/>
    <col min="3" max="3" width="27.88671875" style="1" customWidth="1"/>
    <col min="4" max="4" width="10.109375" style="1" customWidth="1"/>
    <col min="5" max="6" width="11.33203125" style="1" customWidth="1"/>
    <col min="7" max="10" width="9.44140625" style="1" customWidth="1"/>
    <col min="11" max="11" width="8.88671875" style="1"/>
    <col min="12" max="16384" width="8.88671875" style="7"/>
  </cols>
  <sheetData>
    <row r="1" spans="2:11" x14ac:dyDescent="0.45">
      <c r="K1" s="71"/>
    </row>
    <row r="2" spans="2:11" x14ac:dyDescent="0.45">
      <c r="B2" s="330" t="s">
        <v>100</v>
      </c>
      <c r="C2" s="330"/>
      <c r="D2" s="330"/>
      <c r="E2" s="63"/>
    </row>
    <row r="3" spans="2:11" x14ac:dyDescent="0.45">
      <c r="B3" s="63" t="s">
        <v>86</v>
      </c>
      <c r="C3" s="3"/>
      <c r="D3" s="3"/>
    </row>
    <row r="5" spans="2:11" x14ac:dyDescent="0.45">
      <c r="B5" s="331" t="s">
        <v>0</v>
      </c>
      <c r="C5" s="331" t="s">
        <v>3</v>
      </c>
      <c r="D5" s="331" t="s">
        <v>2</v>
      </c>
      <c r="E5" s="335" t="s">
        <v>81</v>
      </c>
      <c r="F5" s="375" t="s">
        <v>96</v>
      </c>
      <c r="G5" s="375"/>
      <c r="H5" s="375"/>
      <c r="I5" s="375"/>
      <c r="J5" s="375"/>
    </row>
    <row r="6" spans="2:11" x14ac:dyDescent="0.45">
      <c r="B6" s="332"/>
      <c r="C6" s="332"/>
      <c r="D6" s="332"/>
      <c r="E6" s="336"/>
      <c r="F6" s="65" t="s">
        <v>4</v>
      </c>
      <c r="G6" s="65" t="s">
        <v>5</v>
      </c>
      <c r="H6" s="65" t="s">
        <v>6</v>
      </c>
      <c r="I6" s="65" t="s">
        <v>82</v>
      </c>
      <c r="J6" s="65" t="s">
        <v>83</v>
      </c>
    </row>
    <row r="7" spans="2:11" x14ac:dyDescent="0.45">
      <c r="B7" s="65">
        <v>1</v>
      </c>
      <c r="C7" s="66"/>
      <c r="D7" s="67"/>
      <c r="E7" s="68"/>
      <c r="F7" s="69"/>
      <c r="G7" s="69"/>
      <c r="H7" s="69"/>
      <c r="I7" s="69"/>
      <c r="J7" s="69"/>
    </row>
    <row r="8" spans="2:11" x14ac:dyDescent="0.45">
      <c r="B8" s="65">
        <v>2</v>
      </c>
      <c r="C8" s="67"/>
      <c r="D8" s="67"/>
      <c r="E8" s="9"/>
      <c r="F8" s="70"/>
      <c r="G8" s="70"/>
      <c r="H8" s="70"/>
      <c r="I8" s="70"/>
      <c r="J8" s="70"/>
    </row>
    <row r="9" spans="2:11" x14ac:dyDescent="0.45">
      <c r="B9" s="65">
        <v>3</v>
      </c>
      <c r="C9" s="67"/>
      <c r="D9" s="67"/>
      <c r="E9" s="67"/>
      <c r="F9" s="70"/>
      <c r="G9" s="70"/>
      <c r="H9" s="70"/>
      <c r="I9" s="70"/>
      <c r="J9" s="70"/>
    </row>
    <row r="10" spans="2:11" x14ac:dyDescent="0.45">
      <c r="B10" s="65"/>
      <c r="C10" s="67"/>
      <c r="D10" s="67"/>
      <c r="E10" s="9"/>
      <c r="F10" s="69"/>
      <c r="G10" s="69"/>
      <c r="H10" s="69"/>
      <c r="I10" s="69" t="s">
        <v>170</v>
      </c>
      <c r="J10" s="69"/>
    </row>
    <row r="13" spans="2:11" ht="21" x14ac:dyDescent="0.45">
      <c r="B13" s="62" t="s">
        <v>162</v>
      </c>
    </row>
    <row r="14" spans="2:11" x14ac:dyDescent="0.45">
      <c r="B14" s="64" t="s">
        <v>174</v>
      </c>
    </row>
    <row r="15" spans="2:11" x14ac:dyDescent="0.45">
      <c r="B15" s="64"/>
      <c r="C15" s="245" t="s">
        <v>176</v>
      </c>
      <c r="D15" s="1" t="s">
        <v>175</v>
      </c>
      <c r="E15" s="7" t="s">
        <v>177</v>
      </c>
    </row>
    <row r="16" spans="2:11" ht="19.5" thickBot="1" x14ac:dyDescent="0.5">
      <c r="F16" s="1" t="s">
        <v>1</v>
      </c>
    </row>
    <row r="17" spans="2:10" ht="36" customHeight="1" thickBot="1" x14ac:dyDescent="0.5">
      <c r="B17" s="242" t="s">
        <v>7</v>
      </c>
      <c r="C17" s="243"/>
      <c r="D17" s="216" t="s">
        <v>97</v>
      </c>
      <c r="E17" s="199" t="s">
        <v>99</v>
      </c>
      <c r="F17" s="244" t="s">
        <v>98</v>
      </c>
      <c r="G17" s="7"/>
    </row>
    <row r="18" spans="2:10" ht="22.5" customHeight="1" thickBot="1" x14ac:dyDescent="0.5">
      <c r="B18" s="6"/>
      <c r="C18" s="2" t="s">
        <v>180</v>
      </c>
      <c r="D18" s="201"/>
      <c r="E18" s="241"/>
      <c r="F18" s="124">
        <f t="shared" ref="F18:F19" si="0">E18*D18/1000</f>
        <v>0</v>
      </c>
      <c r="G18" s="7"/>
    </row>
    <row r="19" spans="2:10" ht="19.5" thickBot="1" x14ac:dyDescent="0.5">
      <c r="B19" s="74"/>
      <c r="C19" s="75" t="s">
        <v>181</v>
      </c>
      <c r="D19" s="76"/>
      <c r="E19" s="76"/>
      <c r="F19" s="124">
        <f t="shared" si="0"/>
        <v>0</v>
      </c>
      <c r="G19" s="7"/>
    </row>
    <row r="20" spans="2:10" ht="19.5" thickBot="1" x14ac:dyDescent="0.5">
      <c r="B20" s="89"/>
      <c r="C20" s="90"/>
      <c r="D20" s="36"/>
      <c r="E20" s="36"/>
      <c r="F20" s="124">
        <f>F18+F19</f>
        <v>0</v>
      </c>
      <c r="G20" s="7"/>
    </row>
    <row r="21" spans="2:10" x14ac:dyDescent="0.45">
      <c r="B21" s="125" t="s">
        <v>178</v>
      </c>
    </row>
    <row r="22" spans="2:10" ht="19.5" thickBot="1" x14ac:dyDescent="0.5">
      <c r="B22" s="125"/>
    </row>
    <row r="23" spans="2:10" ht="36" customHeight="1" x14ac:dyDescent="0.45">
      <c r="B23" s="242" t="s">
        <v>7</v>
      </c>
      <c r="C23" s="243"/>
      <c r="D23" s="216" t="s">
        <v>97</v>
      </c>
      <c r="E23" s="199" t="s">
        <v>183</v>
      </c>
      <c r="F23" s="244" t="s">
        <v>184</v>
      </c>
      <c r="G23" s="7"/>
    </row>
    <row r="24" spans="2:10" ht="22.5" customHeight="1" thickBot="1" x14ac:dyDescent="0.5">
      <c r="B24" s="6"/>
      <c r="C24" s="2" t="s">
        <v>182</v>
      </c>
      <c r="D24" s="201"/>
      <c r="E24" s="241"/>
      <c r="F24" s="200"/>
      <c r="G24" s="7"/>
    </row>
    <row r="25" spans="2:10" ht="19.5" thickBot="1" x14ac:dyDescent="0.5">
      <c r="B25" s="89"/>
      <c r="C25" s="90"/>
      <c r="D25" s="36"/>
      <c r="E25" s="36"/>
      <c r="F25" s="124">
        <f>E25*D25/1000</f>
        <v>0</v>
      </c>
      <c r="G25" s="7"/>
    </row>
    <row r="26" spans="2:10" x14ac:dyDescent="0.45">
      <c r="B26" s="125" t="s">
        <v>179</v>
      </c>
    </row>
    <row r="27" spans="2:10" x14ac:dyDescent="0.45">
      <c r="B27" s="7"/>
    </row>
    <row r="28" spans="2:10" x14ac:dyDescent="0.45">
      <c r="B28" s="7"/>
    </row>
    <row r="29" spans="2:10" ht="21" x14ac:dyDescent="0.45">
      <c r="B29" s="62" t="s">
        <v>9</v>
      </c>
      <c r="C29" s="64"/>
      <c r="D29" s="64"/>
      <c r="E29" s="64"/>
    </row>
    <row r="30" spans="2:10" x14ac:dyDescent="0.45">
      <c r="B30" s="64" t="s">
        <v>127</v>
      </c>
      <c r="C30" s="64"/>
      <c r="D30" s="64"/>
      <c r="E30" s="64"/>
      <c r="F30" s="78"/>
      <c r="G30" s="78"/>
      <c r="H30" s="78"/>
      <c r="I30" s="78"/>
      <c r="J30" s="78"/>
    </row>
    <row r="31" spans="2:10" ht="19.5" thickBot="1" x14ac:dyDescent="0.5"/>
    <row r="32" spans="2:10" x14ac:dyDescent="0.45">
      <c r="B32" s="337" t="s">
        <v>0</v>
      </c>
      <c r="C32" s="339" t="s">
        <v>10</v>
      </c>
      <c r="D32" s="339" t="s">
        <v>11</v>
      </c>
      <c r="E32" s="340" t="s">
        <v>104</v>
      </c>
      <c r="F32" s="341"/>
    </row>
    <row r="33" spans="2:6" ht="37.5" x14ac:dyDescent="0.45">
      <c r="B33" s="338"/>
      <c r="C33" s="336"/>
      <c r="D33" s="336"/>
      <c r="E33" s="66" t="s">
        <v>84</v>
      </c>
      <c r="F33" s="79" t="s">
        <v>105</v>
      </c>
    </row>
    <row r="34" spans="2:6" x14ac:dyDescent="0.45">
      <c r="B34" s="80">
        <v>1</v>
      </c>
      <c r="C34" s="81"/>
      <c r="D34" s="8"/>
      <c r="E34" s="9"/>
      <c r="F34" s="10"/>
    </row>
    <row r="35" spans="2:6" x14ac:dyDescent="0.45">
      <c r="B35" s="80">
        <v>2</v>
      </c>
      <c r="C35" s="81"/>
      <c r="D35" s="8"/>
      <c r="E35" s="9"/>
      <c r="F35" s="10"/>
    </row>
    <row r="36" spans="2:6" x14ac:dyDescent="0.45">
      <c r="B36" s="80">
        <v>3</v>
      </c>
      <c r="C36" s="81"/>
      <c r="D36" s="11"/>
      <c r="E36" s="9"/>
      <c r="F36" s="10"/>
    </row>
    <row r="37" spans="2:6" x14ac:dyDescent="0.45">
      <c r="B37" s="80">
        <v>4</v>
      </c>
      <c r="C37" s="81"/>
      <c r="D37" s="11"/>
      <c r="E37" s="9"/>
      <c r="F37" s="10"/>
    </row>
    <row r="38" spans="2:6" x14ac:dyDescent="0.45">
      <c r="B38" s="80">
        <v>5</v>
      </c>
      <c r="C38" s="81"/>
      <c r="D38" s="11"/>
      <c r="E38" s="9"/>
      <c r="F38" s="10"/>
    </row>
    <row r="39" spans="2:6" x14ac:dyDescent="0.45">
      <c r="B39" s="80">
        <v>6</v>
      </c>
      <c r="C39" s="81"/>
      <c r="D39" s="11"/>
      <c r="E39" s="9"/>
      <c r="F39" s="10"/>
    </row>
    <row r="40" spans="2:6" x14ac:dyDescent="0.45">
      <c r="B40" s="80">
        <v>7</v>
      </c>
      <c r="C40" s="81"/>
      <c r="D40" s="11"/>
      <c r="E40" s="9"/>
      <c r="F40" s="10"/>
    </row>
    <row r="41" spans="2:6" ht="19.5" thickBot="1" x14ac:dyDescent="0.5">
      <c r="B41" s="82"/>
      <c r="C41" s="83" t="s">
        <v>12</v>
      </c>
      <c r="D41" s="12"/>
      <c r="E41" s="83"/>
      <c r="F41" s="13">
        <f>SUM(F34:F40)</f>
        <v>0</v>
      </c>
    </row>
    <row r="42" spans="2:6" x14ac:dyDescent="0.45">
      <c r="B42" s="71"/>
      <c r="C42" s="71"/>
      <c r="D42" s="71"/>
      <c r="E42" s="71"/>
    </row>
    <row r="43" spans="2:6" x14ac:dyDescent="0.45">
      <c r="B43" s="63" t="s">
        <v>101</v>
      </c>
      <c r="C43" s="63"/>
      <c r="D43" s="63"/>
      <c r="E43" s="63"/>
      <c r="F43" s="3"/>
    </row>
    <row r="44" spans="2:6" ht="19.5" thickBot="1" x14ac:dyDescent="0.5">
      <c r="B44" s="64" t="s">
        <v>13</v>
      </c>
    </row>
    <row r="45" spans="2:6" x14ac:dyDescent="0.45">
      <c r="B45" s="342" t="s">
        <v>0</v>
      </c>
      <c r="C45" s="344" t="s">
        <v>14</v>
      </c>
      <c r="D45" s="344" t="s">
        <v>11</v>
      </c>
      <c r="E45" s="344" t="s">
        <v>15</v>
      </c>
      <c r="F45" s="352" t="s">
        <v>16</v>
      </c>
    </row>
    <row r="46" spans="2:6" ht="19.5" thickBot="1" x14ac:dyDescent="0.5">
      <c r="B46" s="343"/>
      <c r="C46" s="345"/>
      <c r="D46" s="345"/>
      <c r="E46" s="345"/>
      <c r="F46" s="354"/>
    </row>
    <row r="47" spans="2:6" x14ac:dyDescent="0.45">
      <c r="B47" s="72">
        <v>1</v>
      </c>
      <c r="C47" s="14"/>
      <c r="D47" s="14"/>
      <c r="E47" s="15"/>
      <c r="F47" s="16"/>
    </row>
    <row r="48" spans="2:6" x14ac:dyDescent="0.45">
      <c r="B48" s="6">
        <v>2</v>
      </c>
      <c r="C48" s="20"/>
      <c r="D48" s="17"/>
      <c r="E48" s="18"/>
      <c r="F48" s="19"/>
    </row>
    <row r="49" spans="2:6" x14ac:dyDescent="0.45">
      <c r="B49" s="6">
        <v>3</v>
      </c>
      <c r="C49" s="20"/>
      <c r="D49" s="20"/>
      <c r="E49" s="18"/>
      <c r="F49" s="19"/>
    </row>
    <row r="50" spans="2:6" x14ac:dyDescent="0.45">
      <c r="B50" s="6"/>
      <c r="C50" s="20"/>
      <c r="D50" s="20"/>
      <c r="E50" s="18"/>
      <c r="F50" s="19"/>
    </row>
    <row r="51" spans="2:6" x14ac:dyDescent="0.45">
      <c r="B51" s="6">
        <v>4</v>
      </c>
      <c r="C51" s="20"/>
      <c r="D51" s="20"/>
      <c r="E51" s="18"/>
      <c r="F51" s="19"/>
    </row>
    <row r="52" spans="2:6" x14ac:dyDescent="0.45">
      <c r="B52" s="6"/>
      <c r="C52" s="20"/>
      <c r="D52" s="20"/>
      <c r="E52" s="18"/>
      <c r="F52" s="19"/>
    </row>
    <row r="53" spans="2:6" ht="19.5" thickBot="1" x14ac:dyDescent="0.5">
      <c r="B53" s="84" t="s">
        <v>8</v>
      </c>
      <c r="C53" s="85"/>
      <c r="D53" s="85"/>
      <c r="E53" s="85"/>
      <c r="F53" s="21">
        <f>SUM(F47:F52)</f>
        <v>0</v>
      </c>
    </row>
    <row r="55" spans="2:6" x14ac:dyDescent="0.45">
      <c r="B55" s="86" t="s">
        <v>102</v>
      </c>
      <c r="C55" s="86"/>
      <c r="D55" s="86"/>
      <c r="E55" s="86"/>
    </row>
    <row r="56" spans="2:6" ht="19.5" thickBot="1" x14ac:dyDescent="0.5"/>
    <row r="57" spans="2:6" x14ac:dyDescent="0.45">
      <c r="B57" s="352" t="s">
        <v>0</v>
      </c>
      <c r="C57" s="352" t="s">
        <v>14</v>
      </c>
      <c r="D57" s="352" t="s">
        <v>11</v>
      </c>
      <c r="E57" s="352" t="s">
        <v>15</v>
      </c>
      <c r="F57" s="352" t="s">
        <v>16</v>
      </c>
    </row>
    <row r="58" spans="2:6" ht="19.5" thickBot="1" x14ac:dyDescent="0.5">
      <c r="B58" s="353"/>
      <c r="C58" s="354"/>
      <c r="D58" s="354"/>
      <c r="E58" s="354"/>
      <c r="F58" s="354"/>
    </row>
    <row r="59" spans="2:6" x14ac:dyDescent="0.45">
      <c r="B59" s="87">
        <v>1</v>
      </c>
      <c r="C59" s="32"/>
      <c r="D59" s="22"/>
      <c r="E59" s="15"/>
      <c r="F59" s="16"/>
    </row>
    <row r="60" spans="2:6" x14ac:dyDescent="0.45">
      <c r="B60" s="88">
        <v>2</v>
      </c>
      <c r="C60" s="2"/>
      <c r="D60" s="23"/>
      <c r="E60" s="18"/>
      <c r="F60" s="19"/>
    </row>
    <row r="61" spans="2:6" x14ac:dyDescent="0.45">
      <c r="B61" s="88">
        <v>3</v>
      </c>
      <c r="C61" s="2"/>
      <c r="D61" s="24"/>
      <c r="E61" s="18"/>
      <c r="F61" s="19"/>
    </row>
    <row r="62" spans="2:6" x14ac:dyDescent="0.45">
      <c r="B62" s="88">
        <v>4</v>
      </c>
      <c r="C62" s="2"/>
      <c r="D62" s="24"/>
      <c r="E62" s="18"/>
      <c r="F62" s="19"/>
    </row>
    <row r="63" spans="2:6" x14ac:dyDescent="0.45">
      <c r="B63" s="88">
        <v>5</v>
      </c>
      <c r="C63" s="2"/>
      <c r="D63" s="23"/>
      <c r="E63" s="18"/>
      <c r="F63" s="19"/>
    </row>
    <row r="64" spans="2:6" x14ac:dyDescent="0.45">
      <c r="B64" s="88">
        <v>6</v>
      </c>
      <c r="C64" s="2"/>
      <c r="D64" s="23"/>
      <c r="E64" s="18"/>
      <c r="F64" s="19"/>
    </row>
    <row r="65" spans="1:11" x14ac:dyDescent="0.45">
      <c r="B65" s="88">
        <v>7</v>
      </c>
      <c r="C65" s="2"/>
      <c r="D65" s="23"/>
      <c r="E65" s="18"/>
      <c r="F65" s="19"/>
    </row>
    <row r="66" spans="1:11" ht="19.5" thickBot="1" x14ac:dyDescent="0.5">
      <c r="B66" s="88">
        <v>8</v>
      </c>
      <c r="C66" s="2"/>
      <c r="D66" s="23"/>
      <c r="E66" s="18"/>
      <c r="F66" s="19"/>
    </row>
    <row r="67" spans="1:11" ht="19.5" thickBot="1" x14ac:dyDescent="0.5">
      <c r="B67" s="89" t="s">
        <v>8</v>
      </c>
      <c r="C67" s="90"/>
      <c r="D67" s="90"/>
      <c r="E67" s="90"/>
      <c r="F67" s="25">
        <f>SUM(F59:F66)</f>
        <v>0</v>
      </c>
    </row>
    <row r="70" spans="1:11" s="130" customFormat="1" ht="21.75" thickBot="1" x14ac:dyDescent="0.5">
      <c r="A70" s="3"/>
      <c r="B70" s="93" t="s">
        <v>17</v>
      </c>
      <c r="C70" s="93"/>
      <c r="D70" s="93"/>
      <c r="E70" s="93"/>
      <c r="F70" s="94"/>
      <c r="G70" s="94"/>
      <c r="H70" s="3"/>
      <c r="I70" s="3"/>
      <c r="J70" s="3"/>
      <c r="K70" s="3"/>
    </row>
    <row r="71" spans="1:11" ht="19.5" thickBot="1" x14ac:dyDescent="0.5">
      <c r="B71" s="126" t="s">
        <v>0</v>
      </c>
      <c r="C71" s="14" t="s">
        <v>18</v>
      </c>
      <c r="D71" s="32"/>
      <c r="E71" s="32"/>
      <c r="F71" s="127" t="s">
        <v>19</v>
      </c>
    </row>
    <row r="72" spans="1:11" x14ac:dyDescent="0.45">
      <c r="B72" s="5">
        <v>1</v>
      </c>
      <c r="C72" s="14" t="s">
        <v>109</v>
      </c>
      <c r="D72" s="26"/>
      <c r="E72" s="26"/>
      <c r="F72" s="114"/>
    </row>
    <row r="73" spans="1:11" x14ac:dyDescent="0.45">
      <c r="B73" s="4">
        <v>2</v>
      </c>
      <c r="C73" s="20" t="s">
        <v>195</v>
      </c>
      <c r="D73" s="28"/>
      <c r="E73" s="28"/>
      <c r="F73" s="128"/>
    </row>
    <row r="74" spans="1:11" x14ac:dyDescent="0.45">
      <c r="B74" s="4">
        <v>3</v>
      </c>
      <c r="C74" s="20" t="s">
        <v>110</v>
      </c>
      <c r="D74" s="28"/>
      <c r="E74" s="28"/>
      <c r="F74" s="128"/>
    </row>
    <row r="75" spans="1:11" x14ac:dyDescent="0.45">
      <c r="B75" s="4">
        <v>4</v>
      </c>
      <c r="C75" s="20" t="s">
        <v>111</v>
      </c>
      <c r="D75" s="28"/>
      <c r="E75" s="28"/>
      <c r="F75" s="128"/>
    </row>
    <row r="76" spans="1:11" x14ac:dyDescent="0.45">
      <c r="B76" s="4">
        <v>5</v>
      </c>
      <c r="C76" s="20" t="s">
        <v>112</v>
      </c>
      <c r="D76" s="28"/>
      <c r="E76" s="28"/>
      <c r="F76" s="128"/>
    </row>
    <row r="77" spans="1:11" x14ac:dyDescent="0.45">
      <c r="B77" s="4">
        <v>6</v>
      </c>
      <c r="C77" s="20" t="s">
        <v>113</v>
      </c>
      <c r="D77" s="28"/>
      <c r="E77" s="28"/>
      <c r="F77" s="128"/>
    </row>
    <row r="78" spans="1:11" ht="19.5" thickBot="1" x14ac:dyDescent="0.5">
      <c r="B78" s="4"/>
      <c r="C78" s="20" t="s">
        <v>108</v>
      </c>
      <c r="D78" s="28"/>
      <c r="E78" s="28"/>
      <c r="F78" s="128"/>
    </row>
    <row r="79" spans="1:11" ht="19.5" thickBot="1" x14ac:dyDescent="0.5">
      <c r="B79" s="89" t="s">
        <v>12</v>
      </c>
      <c r="C79" s="30"/>
      <c r="D79" s="30"/>
      <c r="E79" s="30"/>
      <c r="F79" s="129">
        <f>SUM(E72:J78)</f>
        <v>0</v>
      </c>
    </row>
    <row r="82" spans="2:10" ht="21" x14ac:dyDescent="0.45">
      <c r="B82" s="93" t="s">
        <v>20</v>
      </c>
      <c r="C82" s="93"/>
      <c r="D82" s="93"/>
      <c r="E82" s="93"/>
      <c r="F82" s="94"/>
      <c r="G82" s="94"/>
    </row>
    <row r="84" spans="2:10" x14ac:dyDescent="0.45">
      <c r="B84" s="330" t="s">
        <v>21</v>
      </c>
      <c r="C84" s="330"/>
      <c r="D84" s="330"/>
      <c r="E84" s="330"/>
      <c r="F84" s="330"/>
      <c r="G84" s="330"/>
    </row>
    <row r="85" spans="2:10" ht="19.5" thickBot="1" x14ac:dyDescent="0.5">
      <c r="B85" s="64" t="s">
        <v>121</v>
      </c>
    </row>
    <row r="86" spans="2:10" ht="19.5" thickBot="1" x14ac:dyDescent="0.5">
      <c r="B86" s="139"/>
      <c r="C86" s="41" t="s">
        <v>7</v>
      </c>
      <c r="D86" s="356" t="s">
        <v>23</v>
      </c>
      <c r="E86" s="357"/>
      <c r="F86" s="140" t="s">
        <v>19</v>
      </c>
    </row>
    <row r="87" spans="2:10" x14ac:dyDescent="0.45">
      <c r="B87" s="4">
        <v>1</v>
      </c>
      <c r="C87" s="131" t="s">
        <v>25</v>
      </c>
      <c r="D87" s="131"/>
      <c r="E87" s="137" t="s">
        <v>24</v>
      </c>
      <c r="F87" s="133">
        <f>G126/6</f>
        <v>0</v>
      </c>
    </row>
    <row r="88" spans="2:10" x14ac:dyDescent="0.45">
      <c r="B88" s="4">
        <v>2</v>
      </c>
      <c r="C88" s="131" t="s">
        <v>26</v>
      </c>
      <c r="D88" s="135"/>
      <c r="E88" s="136" t="s">
        <v>107</v>
      </c>
      <c r="F88" s="133"/>
    </row>
    <row r="89" spans="2:10" x14ac:dyDescent="0.45">
      <c r="B89" s="4">
        <v>3</v>
      </c>
      <c r="C89" s="131" t="s">
        <v>117</v>
      </c>
      <c r="D89" s="131"/>
      <c r="E89" s="137" t="s">
        <v>24</v>
      </c>
      <c r="F89" s="134">
        <f>G141/6</f>
        <v>0</v>
      </c>
    </row>
    <row r="90" spans="2:10" x14ac:dyDescent="0.45">
      <c r="B90" s="4">
        <v>4</v>
      </c>
      <c r="C90" s="131" t="s">
        <v>27</v>
      </c>
      <c r="D90" s="131"/>
      <c r="E90" s="137" t="s">
        <v>24</v>
      </c>
      <c r="F90" s="133"/>
    </row>
    <row r="91" spans="2:10" ht="19.5" thickBot="1" x14ac:dyDescent="0.5">
      <c r="B91" s="4">
        <v>5</v>
      </c>
      <c r="C91" s="132" t="s">
        <v>28</v>
      </c>
      <c r="D91" s="132"/>
      <c r="E91" s="138" t="s">
        <v>24</v>
      </c>
      <c r="F91" s="133"/>
    </row>
    <row r="92" spans="2:10" ht="19.5" thickBot="1" x14ac:dyDescent="0.5">
      <c r="B92" s="89" t="s">
        <v>29</v>
      </c>
      <c r="C92" s="90"/>
      <c r="D92" s="92"/>
      <c r="E92" s="96"/>
      <c r="F92" s="124">
        <f>SUM(F87:J91)</f>
        <v>0</v>
      </c>
    </row>
    <row r="94" spans="2:10" x14ac:dyDescent="0.45">
      <c r="B94" s="91"/>
      <c r="C94" s="91"/>
      <c r="D94" s="91"/>
      <c r="E94" s="91"/>
      <c r="F94" s="91"/>
      <c r="G94" s="91"/>
      <c r="H94" s="91"/>
      <c r="I94" s="91"/>
    </row>
    <row r="95" spans="2:10" x14ac:dyDescent="0.45">
      <c r="B95" s="97" t="s">
        <v>30</v>
      </c>
      <c r="C95" s="97"/>
      <c r="D95" s="97"/>
      <c r="E95" s="91"/>
      <c r="F95" s="91"/>
      <c r="G95" s="91"/>
      <c r="H95" s="98"/>
      <c r="I95" s="98"/>
      <c r="J95" s="99"/>
    </row>
    <row r="96" spans="2:10" x14ac:dyDescent="0.45">
      <c r="C96" s="240" t="s">
        <v>7</v>
      </c>
      <c r="D96" s="268" t="s">
        <v>128</v>
      </c>
      <c r="E96" s="101" t="s">
        <v>31</v>
      </c>
      <c r="F96" s="101" t="s">
        <v>32</v>
      </c>
      <c r="G96" s="91"/>
    </row>
    <row r="97" spans="3:7" x14ac:dyDescent="0.45">
      <c r="C97" s="67" t="s">
        <v>185</v>
      </c>
      <c r="D97" s="69">
        <f>F20</f>
        <v>0</v>
      </c>
      <c r="E97" s="164"/>
      <c r="F97" s="164">
        <f>D97-E97</f>
        <v>0</v>
      </c>
      <c r="G97" s="91"/>
    </row>
    <row r="98" spans="3:7" x14ac:dyDescent="0.45">
      <c r="C98" s="67" t="s">
        <v>33</v>
      </c>
      <c r="D98" s="165">
        <f>F41</f>
        <v>0</v>
      </c>
      <c r="E98" s="164"/>
      <c r="F98" s="164">
        <f t="shared" ref="F98:F102" si="1">D98-E98</f>
        <v>0</v>
      </c>
      <c r="G98" s="91"/>
    </row>
    <row r="99" spans="3:7" x14ac:dyDescent="0.45">
      <c r="C99" s="163" t="s">
        <v>91</v>
      </c>
      <c r="D99" s="165">
        <f>F67</f>
        <v>0</v>
      </c>
      <c r="E99" s="166"/>
      <c r="F99" s="164">
        <f t="shared" si="1"/>
        <v>0</v>
      </c>
      <c r="G99" s="91"/>
    </row>
    <row r="100" spans="3:7" x14ac:dyDescent="0.45">
      <c r="C100" s="67" t="s">
        <v>87</v>
      </c>
      <c r="D100" s="165">
        <f>F53</f>
        <v>0</v>
      </c>
      <c r="E100" s="164"/>
      <c r="F100" s="164">
        <f t="shared" si="1"/>
        <v>0</v>
      </c>
      <c r="G100" s="91"/>
    </row>
    <row r="101" spans="3:7" x14ac:dyDescent="0.45">
      <c r="C101" s="163" t="s">
        <v>34</v>
      </c>
      <c r="D101" s="165">
        <f>F79</f>
        <v>0</v>
      </c>
      <c r="E101" s="164"/>
      <c r="F101" s="164">
        <f t="shared" si="1"/>
        <v>0</v>
      </c>
      <c r="G101" s="91"/>
    </row>
    <row r="102" spans="3:7" x14ac:dyDescent="0.45">
      <c r="C102" s="67" t="s">
        <v>80</v>
      </c>
      <c r="D102" s="165"/>
      <c r="E102" s="164"/>
      <c r="F102" s="164">
        <f t="shared" si="1"/>
        <v>0</v>
      </c>
      <c r="G102" s="91"/>
    </row>
    <row r="103" spans="3:7" x14ac:dyDescent="0.45">
      <c r="C103" s="167" t="s">
        <v>35</v>
      </c>
      <c r="D103" s="165">
        <f>SUM(D97:D102)</f>
        <v>0</v>
      </c>
      <c r="E103" s="168">
        <f>SUM(E97:E102)</f>
        <v>0</v>
      </c>
      <c r="F103" s="168">
        <f>SUM(F97:F102)</f>
        <v>0</v>
      </c>
      <c r="G103" s="91"/>
    </row>
    <row r="104" spans="3:7" x14ac:dyDescent="0.45">
      <c r="C104" s="167" t="s">
        <v>36</v>
      </c>
      <c r="D104" s="165">
        <f>F92</f>
        <v>0</v>
      </c>
      <c r="E104" s="164"/>
      <c r="F104" s="164">
        <f>D104-E104</f>
        <v>0</v>
      </c>
      <c r="G104" s="91"/>
    </row>
    <row r="105" spans="3:7" x14ac:dyDescent="0.45">
      <c r="C105" s="167" t="s">
        <v>88</v>
      </c>
      <c r="D105" s="165">
        <f>D103+D104</f>
        <v>0</v>
      </c>
      <c r="E105" s="164">
        <f>E103+E104</f>
        <v>0</v>
      </c>
      <c r="F105" s="164">
        <f>F103+F104</f>
        <v>0</v>
      </c>
      <c r="G105" s="91"/>
    </row>
    <row r="106" spans="3:7" ht="19.5" customHeight="1" x14ac:dyDescent="0.45">
      <c r="G106" s="91"/>
    </row>
    <row r="107" spans="3:7" ht="19.5" customHeight="1" x14ac:dyDescent="0.45">
      <c r="C107" s="271"/>
      <c r="D107" s="265" t="s">
        <v>200</v>
      </c>
      <c r="E107" s="265" t="s">
        <v>61</v>
      </c>
    </row>
    <row r="108" spans="3:7" ht="19.5" customHeight="1" x14ac:dyDescent="0.45">
      <c r="C108" s="272" t="s">
        <v>196</v>
      </c>
      <c r="D108" s="274">
        <v>1</v>
      </c>
      <c r="E108" s="265">
        <f>D108/D112</f>
        <v>0.25</v>
      </c>
    </row>
    <row r="109" spans="3:7" ht="19.5" customHeight="1" x14ac:dyDescent="0.45">
      <c r="C109" s="273" t="s">
        <v>197</v>
      </c>
      <c r="D109" s="274">
        <v>1</v>
      </c>
      <c r="E109" s="265">
        <f>D109/D112</f>
        <v>0.25</v>
      </c>
    </row>
    <row r="110" spans="3:7" ht="19.5" customHeight="1" x14ac:dyDescent="0.45">
      <c r="C110" s="272" t="s">
        <v>198</v>
      </c>
      <c r="D110" s="274">
        <v>1</v>
      </c>
      <c r="E110" s="265">
        <f>D110/D112</f>
        <v>0.25</v>
      </c>
    </row>
    <row r="111" spans="3:7" ht="19.5" customHeight="1" x14ac:dyDescent="0.45">
      <c r="C111" s="272" t="s">
        <v>199</v>
      </c>
      <c r="D111" s="274">
        <v>1</v>
      </c>
      <c r="E111" s="265">
        <f>D111/D112</f>
        <v>0.25</v>
      </c>
    </row>
    <row r="112" spans="3:7" ht="19.5" customHeight="1" x14ac:dyDescent="0.45">
      <c r="C112" s="100" t="s">
        <v>12</v>
      </c>
      <c r="D112" s="265">
        <f>SUM(D108:D111)</f>
        <v>4</v>
      </c>
      <c r="E112" s="265"/>
    </row>
    <row r="114" spans="2:10" x14ac:dyDescent="0.45">
      <c r="B114" s="63" t="s">
        <v>122</v>
      </c>
      <c r="C114" s="63"/>
      <c r="D114" s="63"/>
      <c r="E114" s="63"/>
      <c r="F114" s="3"/>
      <c r="G114" s="3"/>
      <c r="H114" s="3"/>
      <c r="I114" s="3"/>
      <c r="J114" s="3"/>
    </row>
    <row r="115" spans="2:10" ht="19.5" thickBot="1" x14ac:dyDescent="0.5">
      <c r="B115" s="64"/>
      <c r="G115" s="1" t="s">
        <v>187</v>
      </c>
    </row>
    <row r="116" spans="2:10" ht="33.75" customHeight="1" x14ac:dyDescent="0.45">
      <c r="B116" s="142"/>
      <c r="C116" s="141" t="s">
        <v>7</v>
      </c>
      <c r="D116" s="339" t="s">
        <v>2</v>
      </c>
      <c r="E116" s="339" t="s">
        <v>37</v>
      </c>
      <c r="F116" s="339" t="s">
        <v>38</v>
      </c>
      <c r="G116" s="339" t="s">
        <v>186</v>
      </c>
    </row>
    <row r="117" spans="2:10" ht="19.5" thickBot="1" x14ac:dyDescent="0.5">
      <c r="B117" s="106"/>
      <c r="C117" s="107"/>
      <c r="D117" s="350"/>
      <c r="E117" s="350"/>
      <c r="F117" s="350"/>
      <c r="G117" s="350"/>
    </row>
    <row r="118" spans="2:10" x14ac:dyDescent="0.45">
      <c r="B118" s="103"/>
      <c r="C118" s="102"/>
      <c r="D118" s="14" t="s">
        <v>107</v>
      </c>
      <c r="E118" s="15"/>
      <c r="F118" s="27"/>
      <c r="G118" s="27">
        <f>F118*E118/1000</f>
        <v>0</v>
      </c>
    </row>
    <row r="119" spans="2:10" x14ac:dyDescent="0.45">
      <c r="B119" s="108"/>
      <c r="C119" s="109"/>
      <c r="D119" s="20"/>
      <c r="E119" s="18"/>
      <c r="F119" s="29"/>
      <c r="G119" s="29">
        <f t="shared" ref="G119:G125" si="2">F119*E119/1000</f>
        <v>0</v>
      </c>
    </row>
    <row r="120" spans="2:10" x14ac:dyDescent="0.45">
      <c r="B120" s="6"/>
      <c r="C120" s="2"/>
      <c r="D120" s="20"/>
      <c r="E120" s="18"/>
      <c r="F120" s="33"/>
      <c r="G120" s="33">
        <f t="shared" si="2"/>
        <v>0</v>
      </c>
    </row>
    <row r="121" spans="2:10" x14ac:dyDescent="0.45">
      <c r="B121" s="6"/>
      <c r="C121" s="2"/>
      <c r="D121" s="20"/>
      <c r="E121" s="18"/>
      <c r="F121" s="33"/>
      <c r="G121" s="33">
        <f t="shared" si="2"/>
        <v>0</v>
      </c>
    </row>
    <row r="122" spans="2:10" x14ac:dyDescent="0.45">
      <c r="B122" s="108"/>
      <c r="C122" s="109"/>
      <c r="D122" s="20"/>
      <c r="E122" s="18"/>
      <c r="F122" s="29"/>
      <c r="G122" s="29">
        <f t="shared" si="2"/>
        <v>0</v>
      </c>
    </row>
    <row r="123" spans="2:10" x14ac:dyDescent="0.45">
      <c r="B123" s="6"/>
      <c r="C123" s="2"/>
      <c r="D123" s="20"/>
      <c r="E123" s="18"/>
      <c r="F123" s="29"/>
      <c r="G123" s="29">
        <f t="shared" si="2"/>
        <v>0</v>
      </c>
    </row>
    <row r="124" spans="2:10" x14ac:dyDescent="0.45">
      <c r="B124" s="6"/>
      <c r="C124" s="2"/>
      <c r="D124" s="20"/>
      <c r="E124" s="18"/>
      <c r="F124" s="29"/>
      <c r="G124" s="29">
        <f t="shared" si="2"/>
        <v>0</v>
      </c>
    </row>
    <row r="125" spans="2:10" ht="19.5" thickBot="1" x14ac:dyDescent="0.5">
      <c r="B125" s="6"/>
      <c r="C125" s="2"/>
      <c r="D125" s="20"/>
      <c r="E125" s="18"/>
      <c r="F125" s="29"/>
      <c r="G125" s="29">
        <f t="shared" si="2"/>
        <v>0</v>
      </c>
    </row>
    <row r="126" spans="2:10" ht="19.5" thickBot="1" x14ac:dyDescent="0.5">
      <c r="B126" s="89" t="s">
        <v>12</v>
      </c>
      <c r="C126" s="90"/>
      <c r="D126" s="41"/>
      <c r="E126" s="36"/>
      <c r="F126" s="31"/>
      <c r="G126" s="31">
        <f>SUM(G118:G125)</f>
        <v>0</v>
      </c>
    </row>
    <row r="130" spans="2:10" x14ac:dyDescent="0.45">
      <c r="B130" s="351" t="s">
        <v>39</v>
      </c>
      <c r="C130" s="351"/>
      <c r="D130" s="351"/>
      <c r="E130" s="351"/>
    </row>
    <row r="131" spans="2:10" x14ac:dyDescent="0.45">
      <c r="B131" s="64" t="s">
        <v>40</v>
      </c>
    </row>
    <row r="132" spans="2:10" ht="20.25" customHeight="1" thickBot="1" x14ac:dyDescent="0.5">
      <c r="E132" s="64" t="s">
        <v>163</v>
      </c>
      <c r="G132" s="149" t="s">
        <v>164</v>
      </c>
    </row>
    <row r="133" spans="2:10" ht="41.25" customHeight="1" x14ac:dyDescent="0.45">
      <c r="B133" s="72" t="s">
        <v>41</v>
      </c>
      <c r="C133" s="32"/>
      <c r="D133" s="150" t="s">
        <v>201</v>
      </c>
      <c r="E133" s="265" t="s">
        <v>4</v>
      </c>
      <c r="F133" s="265" t="s">
        <v>5</v>
      </c>
      <c r="G133" s="265" t="s">
        <v>6</v>
      </c>
      <c r="H133" s="265" t="s">
        <v>82</v>
      </c>
      <c r="I133" s="265" t="s">
        <v>83</v>
      </c>
      <c r="J133" s="7"/>
    </row>
    <row r="134" spans="2:10" x14ac:dyDescent="0.45">
      <c r="B134" s="144">
        <v>1</v>
      </c>
      <c r="C134" s="143"/>
      <c r="D134" s="65"/>
      <c r="E134" s="145">
        <f>17*D145*D134/1000</f>
        <v>0</v>
      </c>
      <c r="F134" s="145">
        <f>17*E145*D134/1000</f>
        <v>0</v>
      </c>
      <c r="G134" s="145">
        <f>17*F145*D134/1000</f>
        <v>0</v>
      </c>
      <c r="H134" s="145">
        <f>17*G145*E134/1000</f>
        <v>0</v>
      </c>
      <c r="I134" s="145">
        <f>17*H145*D134/1000</f>
        <v>0</v>
      </c>
      <c r="J134" s="7"/>
    </row>
    <row r="135" spans="2:10" x14ac:dyDescent="0.45">
      <c r="B135" s="144">
        <v>2</v>
      </c>
      <c r="C135" s="143"/>
      <c r="D135" s="65"/>
      <c r="E135" s="145">
        <f t="shared" ref="E135:E140" si="3">17*D146*D135/1000</f>
        <v>0</v>
      </c>
      <c r="F135" s="145">
        <f t="shared" ref="F135:F140" si="4">17*E146*D135/1000</f>
        <v>0</v>
      </c>
      <c r="G135" s="145">
        <f t="shared" ref="G135:G140" si="5">17*F146*D135/1000</f>
        <v>0</v>
      </c>
      <c r="H135" s="145">
        <f t="shared" ref="H135:H140" si="6">17*G146*E135/1000</f>
        <v>0</v>
      </c>
      <c r="I135" s="145">
        <f t="shared" ref="I135:I140" si="7">17*H146*D135/1000</f>
        <v>0</v>
      </c>
      <c r="J135" s="7"/>
    </row>
    <row r="136" spans="2:10" x14ac:dyDescent="0.45">
      <c r="B136" s="144">
        <v>3</v>
      </c>
      <c r="C136" s="143"/>
      <c r="D136" s="65"/>
      <c r="E136" s="145">
        <f t="shared" si="3"/>
        <v>0</v>
      </c>
      <c r="F136" s="145">
        <f t="shared" si="4"/>
        <v>0</v>
      </c>
      <c r="G136" s="145">
        <f t="shared" si="5"/>
        <v>0</v>
      </c>
      <c r="H136" s="145">
        <f t="shared" si="6"/>
        <v>0</v>
      </c>
      <c r="I136" s="145">
        <f t="shared" si="7"/>
        <v>0</v>
      </c>
      <c r="J136" s="7"/>
    </row>
    <row r="137" spans="2:10" x14ac:dyDescent="0.45">
      <c r="B137" s="144">
        <v>4</v>
      </c>
      <c r="C137" s="143"/>
      <c r="D137" s="65"/>
      <c r="E137" s="145">
        <f t="shared" si="3"/>
        <v>0</v>
      </c>
      <c r="F137" s="145">
        <f t="shared" si="4"/>
        <v>0</v>
      </c>
      <c r="G137" s="145">
        <f t="shared" si="5"/>
        <v>0</v>
      </c>
      <c r="H137" s="145">
        <f t="shared" si="6"/>
        <v>0</v>
      </c>
      <c r="I137" s="145">
        <f t="shared" si="7"/>
        <v>0</v>
      </c>
      <c r="J137" s="7"/>
    </row>
    <row r="138" spans="2:10" x14ac:dyDescent="0.45">
      <c r="B138" s="144">
        <v>5</v>
      </c>
      <c r="C138" s="143"/>
      <c r="D138" s="65"/>
      <c r="E138" s="145">
        <f t="shared" si="3"/>
        <v>0</v>
      </c>
      <c r="F138" s="145">
        <f t="shared" si="4"/>
        <v>0</v>
      </c>
      <c r="G138" s="145">
        <f t="shared" si="5"/>
        <v>0</v>
      </c>
      <c r="H138" s="145">
        <f t="shared" si="6"/>
        <v>0</v>
      </c>
      <c r="I138" s="145">
        <f t="shared" si="7"/>
        <v>0</v>
      </c>
      <c r="J138" s="7"/>
    </row>
    <row r="139" spans="2:10" x14ac:dyDescent="0.45">
      <c r="B139" s="144">
        <v>6</v>
      </c>
      <c r="C139" s="143"/>
      <c r="D139" s="65"/>
      <c r="E139" s="145">
        <f t="shared" si="3"/>
        <v>0</v>
      </c>
      <c r="F139" s="145">
        <f t="shared" si="4"/>
        <v>0</v>
      </c>
      <c r="G139" s="145">
        <f t="shared" si="5"/>
        <v>0</v>
      </c>
      <c r="H139" s="145">
        <f t="shared" si="6"/>
        <v>0</v>
      </c>
      <c r="I139" s="145">
        <f t="shared" si="7"/>
        <v>0</v>
      </c>
      <c r="J139" s="7"/>
    </row>
    <row r="140" spans="2:10" x14ac:dyDescent="0.45">
      <c r="B140" s="144">
        <v>7</v>
      </c>
      <c r="C140" s="143"/>
      <c r="D140" s="65"/>
      <c r="E140" s="145">
        <f t="shared" si="3"/>
        <v>0</v>
      </c>
      <c r="F140" s="145">
        <f t="shared" si="4"/>
        <v>0</v>
      </c>
      <c r="G140" s="145">
        <f t="shared" si="5"/>
        <v>0</v>
      </c>
      <c r="H140" s="145">
        <f t="shared" si="6"/>
        <v>0</v>
      </c>
      <c r="I140" s="145">
        <f t="shared" si="7"/>
        <v>0</v>
      </c>
      <c r="J140" s="7"/>
    </row>
    <row r="141" spans="2:10" ht="19.5" thickBot="1" x14ac:dyDescent="0.5">
      <c r="B141" s="50" t="s">
        <v>43</v>
      </c>
      <c r="C141" s="92"/>
      <c r="D141" s="7"/>
      <c r="E141" s="35">
        <f>SUM(E134:E140)</f>
        <v>0</v>
      </c>
      <c r="F141" s="35">
        <f t="shared" ref="F141:I141" si="8">SUM(F134:F140)</f>
        <v>0</v>
      </c>
      <c r="G141" s="35">
        <f t="shared" si="8"/>
        <v>0</v>
      </c>
      <c r="H141" s="35">
        <f t="shared" si="8"/>
        <v>0</v>
      </c>
      <c r="I141" s="35">
        <f t="shared" si="8"/>
        <v>0</v>
      </c>
      <c r="J141" s="7"/>
    </row>
    <row r="143" spans="2:10" ht="19.5" thickBot="1" x14ac:dyDescent="0.5"/>
    <row r="144" spans="2:10" x14ac:dyDescent="0.45">
      <c r="C144" s="32" t="s">
        <v>42</v>
      </c>
      <c r="D144" s="265" t="s">
        <v>4</v>
      </c>
      <c r="E144" s="265" t="s">
        <v>5</v>
      </c>
      <c r="F144" s="265" t="s">
        <v>6</v>
      </c>
      <c r="G144" s="265" t="s">
        <v>82</v>
      </c>
      <c r="H144" s="265" t="s">
        <v>83</v>
      </c>
    </row>
    <row r="145" spans="2:8" x14ac:dyDescent="0.45">
      <c r="C145" s="143"/>
      <c r="D145" s="265"/>
      <c r="E145" s="265"/>
      <c r="F145" s="265"/>
      <c r="G145" s="265"/>
      <c r="H145" s="265"/>
    </row>
    <row r="146" spans="2:8" x14ac:dyDescent="0.45">
      <c r="C146" s="143"/>
      <c r="D146" s="265"/>
      <c r="E146" s="265"/>
      <c r="F146" s="265"/>
      <c r="G146" s="265"/>
      <c r="H146" s="265"/>
    </row>
    <row r="147" spans="2:8" x14ac:dyDescent="0.45">
      <c r="C147" s="143"/>
      <c r="D147" s="265"/>
      <c r="E147" s="265"/>
      <c r="F147" s="265"/>
      <c r="G147" s="265"/>
      <c r="H147" s="265"/>
    </row>
    <row r="148" spans="2:8" x14ac:dyDescent="0.45">
      <c r="C148" s="143"/>
      <c r="D148" s="265"/>
      <c r="E148" s="265"/>
      <c r="F148" s="265"/>
      <c r="G148" s="265"/>
      <c r="H148" s="265"/>
    </row>
    <row r="149" spans="2:8" x14ac:dyDescent="0.45">
      <c r="C149" s="143"/>
      <c r="D149" s="265"/>
      <c r="E149" s="265"/>
      <c r="F149" s="265"/>
      <c r="G149" s="265"/>
      <c r="H149" s="265"/>
    </row>
    <row r="150" spans="2:8" x14ac:dyDescent="0.45">
      <c r="C150" s="143"/>
      <c r="D150" s="265"/>
      <c r="E150" s="265"/>
      <c r="F150" s="265"/>
      <c r="G150" s="265"/>
      <c r="H150" s="265"/>
    </row>
    <row r="151" spans="2:8" x14ac:dyDescent="0.45">
      <c r="C151" s="143"/>
      <c r="D151" s="265"/>
      <c r="E151" s="265"/>
      <c r="F151" s="265"/>
      <c r="G151" s="265"/>
      <c r="H151" s="265"/>
    </row>
    <row r="152" spans="2:8" ht="19.5" thickBot="1" x14ac:dyDescent="0.5">
      <c r="C152" s="92"/>
      <c r="D152" s="35">
        <f>SUM(J134:M140)</f>
        <v>0</v>
      </c>
      <c r="E152" s="35">
        <f t="shared" ref="E152:H152" si="9">SUM(K134:N140)</f>
        <v>0</v>
      </c>
      <c r="F152" s="35">
        <f t="shared" si="9"/>
        <v>0</v>
      </c>
      <c r="G152" s="35">
        <f t="shared" si="9"/>
        <v>0</v>
      </c>
      <c r="H152" s="35">
        <f t="shared" si="9"/>
        <v>0</v>
      </c>
    </row>
    <row r="153" spans="2:8" x14ac:dyDescent="0.45">
      <c r="C153" s="2"/>
      <c r="D153" s="2"/>
      <c r="E153" s="2"/>
    </row>
    <row r="154" spans="2:8" x14ac:dyDescent="0.45">
      <c r="B154" s="86" t="s">
        <v>44</v>
      </c>
      <c r="C154" s="86"/>
      <c r="D154" s="86"/>
      <c r="E154" s="86"/>
    </row>
    <row r="155" spans="2:8" ht="19.5" thickBot="1" x14ac:dyDescent="0.5"/>
    <row r="156" spans="2:8" ht="56.25" x14ac:dyDescent="0.45">
      <c r="B156" s="72" t="s">
        <v>7</v>
      </c>
      <c r="C156" s="32"/>
      <c r="D156" s="104" t="s">
        <v>45</v>
      </c>
      <c r="E156" s="104" t="s">
        <v>46</v>
      </c>
      <c r="F156" s="105" t="s">
        <v>47</v>
      </c>
      <c r="G156" s="146" t="s">
        <v>48</v>
      </c>
    </row>
    <row r="157" spans="2:8" x14ac:dyDescent="0.45">
      <c r="B157" s="147" t="s">
        <v>120</v>
      </c>
      <c r="C157" s="143"/>
      <c r="D157" s="202">
        <f>D101</f>
        <v>0</v>
      </c>
      <c r="E157" s="65">
        <v>10</v>
      </c>
      <c r="F157" s="65">
        <v>0.1</v>
      </c>
      <c r="G157" s="145">
        <f>F157*D157</f>
        <v>0</v>
      </c>
    </row>
    <row r="158" spans="2:8" x14ac:dyDescent="0.45">
      <c r="B158" s="147" t="s">
        <v>33</v>
      </c>
      <c r="C158" s="143"/>
      <c r="D158" s="202">
        <f>D100</f>
        <v>0</v>
      </c>
      <c r="E158" s="65">
        <v>10</v>
      </c>
      <c r="F158" s="65">
        <v>0.1</v>
      </c>
      <c r="G158" s="145">
        <f>F158*D158</f>
        <v>0</v>
      </c>
    </row>
    <row r="159" spans="2:8" x14ac:dyDescent="0.45">
      <c r="B159" s="147" t="s">
        <v>49</v>
      </c>
      <c r="C159" s="143"/>
      <c r="D159" s="69">
        <f>F67</f>
        <v>0</v>
      </c>
      <c r="E159" s="65">
        <v>5</v>
      </c>
      <c r="F159" s="65">
        <v>0.2</v>
      </c>
      <c r="G159" s="145">
        <f>F159*D159</f>
        <v>0</v>
      </c>
    </row>
    <row r="160" spans="2:8" x14ac:dyDescent="0.45">
      <c r="B160" s="147" t="s">
        <v>87</v>
      </c>
      <c r="C160" s="143"/>
      <c r="D160" s="69">
        <f>F53</f>
        <v>0</v>
      </c>
      <c r="E160" s="65">
        <v>5</v>
      </c>
      <c r="F160" s="65">
        <v>0.2</v>
      </c>
      <c r="G160" s="145">
        <f>F160*D160</f>
        <v>0</v>
      </c>
    </row>
    <row r="161" spans="2:10" ht="19.5" thickBot="1" x14ac:dyDescent="0.5">
      <c r="B161" s="147" t="s">
        <v>119</v>
      </c>
      <c r="C161" s="143"/>
      <c r="D161" s="246">
        <f>SUM(D157:D160)*0.1</f>
        <v>0</v>
      </c>
      <c r="E161" s="65">
        <v>5</v>
      </c>
      <c r="F161" s="65">
        <v>0.2</v>
      </c>
      <c r="G161" s="145">
        <f>F161*D161</f>
        <v>0</v>
      </c>
    </row>
    <row r="162" spans="2:10" ht="19.5" thickBot="1" x14ac:dyDescent="0.5">
      <c r="B162" s="89" t="s">
        <v>12</v>
      </c>
      <c r="C162" s="90"/>
      <c r="D162" s="36"/>
      <c r="E162" s="41"/>
      <c r="F162" s="42"/>
      <c r="G162" s="148">
        <f>SUM(G157:J161)</f>
        <v>0</v>
      </c>
    </row>
    <row r="165" spans="2:10" x14ac:dyDescent="0.45">
      <c r="B165" s="86" t="s">
        <v>50</v>
      </c>
      <c r="C165" s="77"/>
      <c r="D165" s="77"/>
      <c r="E165" s="77"/>
      <c r="F165" s="111"/>
      <c r="G165" s="111"/>
    </row>
    <row r="166" spans="2:10" ht="19.5" thickBot="1" x14ac:dyDescent="0.5"/>
    <row r="167" spans="2:10" ht="48.75" customHeight="1" thickBot="1" x14ac:dyDescent="0.5">
      <c r="B167" s="72" t="s">
        <v>0</v>
      </c>
      <c r="C167" s="104" t="s">
        <v>7</v>
      </c>
      <c r="D167" s="104" t="s">
        <v>165</v>
      </c>
      <c r="E167" s="358" t="s">
        <v>51</v>
      </c>
      <c r="F167" s="359"/>
      <c r="G167" s="141" t="s">
        <v>52</v>
      </c>
    </row>
    <row r="168" spans="2:10" x14ac:dyDescent="0.45">
      <c r="B168" s="242">
        <v>1</v>
      </c>
      <c r="C168" s="248" t="s">
        <v>53</v>
      </c>
      <c r="D168" s="249">
        <f>F41</f>
        <v>0</v>
      </c>
      <c r="E168" s="360">
        <v>2</v>
      </c>
      <c r="F168" s="361"/>
      <c r="G168" s="250">
        <f>E168*D168/100</f>
        <v>0</v>
      </c>
    </row>
    <row r="169" spans="2:10" ht="19.5" thickBot="1" x14ac:dyDescent="0.5">
      <c r="B169" s="50">
        <v>2</v>
      </c>
      <c r="C169" s="34" t="s">
        <v>87</v>
      </c>
      <c r="D169" s="247">
        <f>F67</f>
        <v>0</v>
      </c>
      <c r="E169" s="362">
        <v>2</v>
      </c>
      <c r="F169" s="363"/>
      <c r="G169" s="29">
        <f>E169*D169/100</f>
        <v>0</v>
      </c>
    </row>
    <row r="170" spans="2:10" ht="19.5" thickBot="1" x14ac:dyDescent="0.5">
      <c r="B170" s="89" t="s">
        <v>8</v>
      </c>
      <c r="C170" s="90"/>
      <c r="D170" s="41"/>
      <c r="E170" s="364"/>
      <c r="F170" s="357"/>
      <c r="G170" s="148">
        <f>SUM(G168:G169)</f>
        <v>0</v>
      </c>
    </row>
    <row r="171" spans="2:10" x14ac:dyDescent="0.45">
      <c r="B171" s="71"/>
      <c r="C171" s="71"/>
      <c r="D171" s="71"/>
      <c r="E171" s="71"/>
    </row>
    <row r="172" spans="2:10" x14ac:dyDescent="0.45">
      <c r="B172" s="86" t="s">
        <v>202</v>
      </c>
      <c r="C172" s="77"/>
      <c r="D172" s="77"/>
      <c r="E172" s="77"/>
      <c r="F172" s="111"/>
      <c r="G172" s="111"/>
      <c r="H172" s="111"/>
      <c r="I172" s="111"/>
      <c r="J172" s="111"/>
    </row>
    <row r="173" spans="2:10" ht="19.5" thickBot="1" x14ac:dyDescent="0.5"/>
    <row r="174" spans="2:10" ht="57" thickBot="1" x14ac:dyDescent="0.5">
      <c r="B174" s="103" t="s">
        <v>0</v>
      </c>
      <c r="C174" s="104" t="s">
        <v>7</v>
      </c>
      <c r="D174" s="104" t="s">
        <v>54</v>
      </c>
      <c r="E174" s="104" t="s">
        <v>55</v>
      </c>
      <c r="F174" s="105" t="s">
        <v>56</v>
      </c>
      <c r="G174" s="105" t="s">
        <v>57</v>
      </c>
    </row>
    <row r="175" spans="2:10" x14ac:dyDescent="0.45">
      <c r="B175" s="37">
        <v>1</v>
      </c>
      <c r="C175" s="112" t="s">
        <v>59</v>
      </c>
      <c r="D175" s="44"/>
      <c r="E175" s="44" t="s">
        <v>124</v>
      </c>
      <c r="F175" s="45"/>
      <c r="G175" s="45">
        <f>F175*D175/1000</f>
        <v>0</v>
      </c>
    </row>
    <row r="176" spans="2:10" x14ac:dyDescent="0.45">
      <c r="B176" s="110">
        <v>4</v>
      </c>
      <c r="C176" s="38" t="s">
        <v>106</v>
      </c>
      <c r="D176" s="46"/>
      <c r="E176" s="46" t="s">
        <v>123</v>
      </c>
      <c r="F176" s="47"/>
      <c r="G176" s="47">
        <f>F176*D176/1000</f>
        <v>0</v>
      </c>
    </row>
    <row r="177" spans="2:8" x14ac:dyDescent="0.45">
      <c r="B177" s="110">
        <v>5</v>
      </c>
      <c r="C177" s="38" t="s">
        <v>58</v>
      </c>
      <c r="D177" s="46"/>
      <c r="E177" s="46" t="s">
        <v>126</v>
      </c>
      <c r="F177" s="47"/>
      <c r="G177" s="47">
        <f>F177*D177/1000</f>
        <v>0</v>
      </c>
    </row>
    <row r="178" spans="2:8" ht="19.5" thickBot="1" x14ac:dyDescent="0.5">
      <c r="B178" s="110">
        <v>6</v>
      </c>
      <c r="C178" s="40" t="s">
        <v>114</v>
      </c>
      <c r="D178" s="48"/>
      <c r="E178" s="39" t="s">
        <v>125</v>
      </c>
      <c r="F178" s="49"/>
      <c r="G178" s="47">
        <f>F178*D178/1000</f>
        <v>0</v>
      </c>
    </row>
    <row r="179" spans="2:8" ht="19.5" thickBot="1" x14ac:dyDescent="0.5">
      <c r="B179" s="50" t="s">
        <v>12</v>
      </c>
      <c r="C179" s="92"/>
      <c r="D179" s="36"/>
      <c r="E179" s="36"/>
      <c r="F179" s="31"/>
      <c r="G179" s="43">
        <f>SUM(G175:G178)</f>
        <v>0</v>
      </c>
    </row>
    <row r="181" spans="2:8" x14ac:dyDescent="0.45">
      <c r="B181" s="77" t="s">
        <v>92</v>
      </c>
      <c r="C181" s="77"/>
      <c r="D181" s="77"/>
      <c r="E181" s="77"/>
      <c r="F181" s="111"/>
      <c r="G181" s="111"/>
    </row>
    <row r="182" spans="2:8" ht="19.5" thickBot="1" x14ac:dyDescent="0.5"/>
    <row r="183" spans="2:8" x14ac:dyDescent="0.45">
      <c r="B183" s="72" t="s">
        <v>0</v>
      </c>
      <c r="C183" s="14" t="s">
        <v>7</v>
      </c>
      <c r="D183" s="365" t="s">
        <v>22</v>
      </c>
      <c r="E183" s="366"/>
      <c r="F183" s="127" t="s">
        <v>118</v>
      </c>
      <c r="G183" s="123" t="s">
        <v>93</v>
      </c>
    </row>
    <row r="184" spans="2:8" x14ac:dyDescent="0.45">
      <c r="B184" s="80">
        <v>1</v>
      </c>
      <c r="C184" s="67" t="s">
        <v>94</v>
      </c>
      <c r="D184" s="355" t="s">
        <v>115</v>
      </c>
      <c r="E184" s="355"/>
      <c r="F184" s="65">
        <v>0.01</v>
      </c>
      <c r="G184" s="10">
        <f>F184*G141</f>
        <v>0</v>
      </c>
    </row>
    <row r="185" spans="2:8" x14ac:dyDescent="0.45">
      <c r="B185" s="80">
        <v>2</v>
      </c>
      <c r="C185" s="67" t="s">
        <v>171</v>
      </c>
      <c r="D185" s="355" t="s">
        <v>78</v>
      </c>
      <c r="E185" s="355"/>
      <c r="F185" s="65">
        <v>0.01</v>
      </c>
      <c r="G185" s="10">
        <f>F185*F92</f>
        <v>0</v>
      </c>
    </row>
    <row r="186" spans="2:8" x14ac:dyDescent="0.45">
      <c r="B186" s="80">
        <v>3</v>
      </c>
      <c r="C186" s="67" t="s">
        <v>95</v>
      </c>
      <c r="D186" s="355" t="s">
        <v>116</v>
      </c>
      <c r="E186" s="355"/>
      <c r="F186" s="65">
        <v>0.1</v>
      </c>
      <c r="G186" s="10">
        <f>F184*G141</f>
        <v>0</v>
      </c>
    </row>
    <row r="187" spans="2:8" x14ac:dyDescent="0.45">
      <c r="B187" s="80">
        <v>4</v>
      </c>
      <c r="C187" s="67" t="s">
        <v>103</v>
      </c>
      <c r="D187" s="355" t="s">
        <v>77</v>
      </c>
      <c r="E187" s="355"/>
      <c r="F187" s="65">
        <v>2E-3</v>
      </c>
      <c r="G187" s="10">
        <f>F187*D103</f>
        <v>0</v>
      </c>
    </row>
    <row r="188" spans="2:8" ht="19.5" thickBot="1" x14ac:dyDescent="0.5">
      <c r="B188" s="50" t="s">
        <v>12</v>
      </c>
      <c r="C188" s="92"/>
      <c r="D188" s="151"/>
      <c r="E188" s="95"/>
      <c r="F188" s="152"/>
      <c r="G188" s="153">
        <f>SUM(G184:G187)</f>
        <v>0</v>
      </c>
    </row>
    <row r="191" spans="2:8" ht="21" x14ac:dyDescent="0.45">
      <c r="B191" s="372" t="s">
        <v>62</v>
      </c>
      <c r="C191" s="372"/>
      <c r="D191" s="372"/>
      <c r="E191" s="372"/>
      <c r="F191" s="373" t="s">
        <v>60</v>
      </c>
      <c r="G191" s="373"/>
      <c r="H191" s="373"/>
    </row>
    <row r="192" spans="2:8" ht="19.5" thickBot="1" x14ac:dyDescent="0.5"/>
    <row r="193" spans="2:8" ht="19.5" thickBot="1" x14ac:dyDescent="0.5">
      <c r="C193" s="162" t="s">
        <v>89</v>
      </c>
      <c r="D193" s="140" t="s">
        <v>166</v>
      </c>
      <c r="E193" s="113" t="s">
        <v>5</v>
      </c>
      <c r="F193" s="113" t="s">
        <v>167</v>
      </c>
      <c r="G193" s="113" t="s">
        <v>168</v>
      </c>
      <c r="H193" s="113" t="s">
        <v>169</v>
      </c>
    </row>
    <row r="194" spans="2:8" x14ac:dyDescent="0.45">
      <c r="C194" s="160" t="s">
        <v>134</v>
      </c>
      <c r="D194" s="157">
        <f>G126</f>
        <v>0</v>
      </c>
      <c r="E194" s="154"/>
      <c r="F194" s="154"/>
      <c r="G194" s="154"/>
      <c r="H194" s="154"/>
    </row>
    <row r="195" spans="2:8" x14ac:dyDescent="0.45">
      <c r="C195" s="160" t="s">
        <v>154</v>
      </c>
      <c r="D195" s="158">
        <f>G141</f>
        <v>0</v>
      </c>
      <c r="E195" s="155"/>
      <c r="F195" s="155"/>
      <c r="G195" s="155"/>
      <c r="H195" s="155"/>
    </row>
    <row r="196" spans="2:8" x14ac:dyDescent="0.45">
      <c r="C196" s="160" t="s">
        <v>155</v>
      </c>
      <c r="D196" s="158">
        <f>G179</f>
        <v>0</v>
      </c>
      <c r="E196" s="155"/>
      <c r="F196" s="155"/>
      <c r="G196" s="155"/>
      <c r="H196" s="155"/>
    </row>
    <row r="197" spans="2:8" x14ac:dyDescent="0.45">
      <c r="C197" s="160" t="s">
        <v>156</v>
      </c>
      <c r="D197" s="158">
        <f>G170</f>
        <v>0</v>
      </c>
      <c r="E197" s="155"/>
      <c r="F197" s="155"/>
      <c r="G197" s="155"/>
      <c r="H197" s="155"/>
    </row>
    <row r="198" spans="2:8" x14ac:dyDescent="0.45">
      <c r="C198" s="160" t="s">
        <v>157</v>
      </c>
      <c r="D198" s="158">
        <f>G162</f>
        <v>0</v>
      </c>
      <c r="E198" s="155"/>
      <c r="F198" s="155"/>
      <c r="G198" s="155"/>
      <c r="H198" s="155"/>
    </row>
    <row r="199" spans="2:8" x14ac:dyDescent="0.45">
      <c r="C199" s="160" t="s">
        <v>158</v>
      </c>
      <c r="D199" s="158">
        <f>F25</f>
        <v>0</v>
      </c>
      <c r="E199" s="155"/>
      <c r="F199" s="155"/>
      <c r="G199" s="155"/>
      <c r="H199" s="155"/>
    </row>
    <row r="200" spans="2:8" x14ac:dyDescent="0.45">
      <c r="C200" s="160" t="s">
        <v>188</v>
      </c>
      <c r="D200" s="158">
        <f>G184</f>
        <v>0</v>
      </c>
      <c r="E200" s="155"/>
      <c r="F200" s="155"/>
      <c r="G200" s="155"/>
      <c r="H200" s="155"/>
    </row>
    <row r="201" spans="2:8" x14ac:dyDescent="0.45">
      <c r="C201" s="160" t="s">
        <v>159</v>
      </c>
      <c r="D201" s="158"/>
      <c r="E201" s="155"/>
      <c r="F201" s="155"/>
      <c r="G201" s="155"/>
      <c r="H201" s="155"/>
    </row>
    <row r="202" spans="2:8" x14ac:dyDescent="0.45">
      <c r="C202" s="160" t="s">
        <v>160</v>
      </c>
      <c r="D202" s="158"/>
      <c r="E202" s="155"/>
      <c r="F202" s="155"/>
      <c r="G202" s="155"/>
      <c r="H202" s="155"/>
    </row>
    <row r="203" spans="2:8" x14ac:dyDescent="0.45">
      <c r="C203" s="160" t="s">
        <v>161</v>
      </c>
      <c r="D203" s="158">
        <f>SUM(D194:D202)*0.05</f>
        <v>0</v>
      </c>
      <c r="E203" s="158">
        <f>SUM(E194:E202)*0.05</f>
        <v>0</v>
      </c>
      <c r="F203" s="158">
        <f>SUM(F194:F202)*0.05</f>
        <v>0</v>
      </c>
      <c r="G203" s="158">
        <f>SUM(G194:G202)*0.05</f>
        <v>0</v>
      </c>
      <c r="H203" s="158">
        <f>SUM(H194:H202)*0.05</f>
        <v>0</v>
      </c>
    </row>
    <row r="204" spans="2:8" ht="19.5" thickBot="1" x14ac:dyDescent="0.5">
      <c r="C204" s="161" t="s">
        <v>63</v>
      </c>
      <c r="D204" s="159">
        <f>SUM(D194:D203)</f>
        <v>0</v>
      </c>
      <c r="E204" s="156">
        <f>SUM(E194:E203)</f>
        <v>0</v>
      </c>
      <c r="F204" s="156">
        <f>SUM(F194:F203)</f>
        <v>0</v>
      </c>
      <c r="G204" s="156">
        <f>SUM(G194:G203)</f>
        <v>0</v>
      </c>
      <c r="H204" s="156">
        <f>SUM(H194:J203)</f>
        <v>0</v>
      </c>
    </row>
    <row r="206" spans="2:8" x14ac:dyDescent="0.45">
      <c r="C206" s="143" t="s">
        <v>65</v>
      </c>
      <c r="D206" s="163" t="e">
        <f>D204/F7</f>
        <v>#DIV/0!</v>
      </c>
      <c r="E206" s="163" t="e">
        <f>E204/G7</f>
        <v>#DIV/0!</v>
      </c>
      <c r="F206" s="101" t="e">
        <f>F204/H7</f>
        <v>#DIV/0!</v>
      </c>
      <c r="G206" s="101" t="e">
        <f>G204/I7</f>
        <v>#DIV/0!</v>
      </c>
      <c r="H206" s="101" t="e">
        <f>H204/J7</f>
        <v>#DIV/0!</v>
      </c>
    </row>
    <row r="207" spans="2:8" x14ac:dyDescent="0.45">
      <c r="C207" s="64"/>
    </row>
    <row r="208" spans="2:8" x14ac:dyDescent="0.45">
      <c r="B208" s="330" t="s">
        <v>64</v>
      </c>
      <c r="C208" s="330"/>
      <c r="D208" s="330"/>
      <c r="E208" s="330"/>
    </row>
    <row r="209" spans="2:8" ht="19.5" thickBot="1" x14ac:dyDescent="0.5">
      <c r="C209" s="64"/>
    </row>
    <row r="210" spans="2:8" ht="19.5" thickBot="1" x14ac:dyDescent="0.5">
      <c r="C210" s="181" t="s">
        <v>3</v>
      </c>
      <c r="D210" s="182" t="s">
        <v>66</v>
      </c>
      <c r="E210" s="182" t="s">
        <v>67</v>
      </c>
      <c r="F210" s="182" t="s">
        <v>68</v>
      </c>
      <c r="G210" s="182" t="s">
        <v>69</v>
      </c>
      <c r="H210" s="183" t="s">
        <v>70</v>
      </c>
    </row>
    <row r="211" spans="2:8" x14ac:dyDescent="0.45">
      <c r="C211" s="178" t="s">
        <v>173</v>
      </c>
      <c r="D211" s="179">
        <f>F7</f>
        <v>0</v>
      </c>
      <c r="E211" s="179">
        <f>G7</f>
        <v>0</v>
      </c>
      <c r="F211" s="179">
        <f>H7</f>
        <v>0</v>
      </c>
      <c r="G211" s="179">
        <f>I7</f>
        <v>0</v>
      </c>
      <c r="H211" s="180">
        <f>J7</f>
        <v>0</v>
      </c>
    </row>
    <row r="212" spans="2:8" x14ac:dyDescent="0.45">
      <c r="C212" s="174" t="s">
        <v>172</v>
      </c>
      <c r="D212" s="172"/>
      <c r="E212" s="172"/>
      <c r="F212" s="172"/>
      <c r="G212" s="172"/>
      <c r="H212" s="173"/>
    </row>
    <row r="213" spans="2:8" ht="19.5" thickBot="1" x14ac:dyDescent="0.5">
      <c r="C213" s="175" t="s">
        <v>85</v>
      </c>
      <c r="D213" s="176">
        <f>D211*D212</f>
        <v>0</v>
      </c>
      <c r="E213" s="176">
        <f>E211*E212</f>
        <v>0</v>
      </c>
      <c r="F213" s="176">
        <f>F211*F212</f>
        <v>0</v>
      </c>
      <c r="G213" s="176">
        <f>G211*G212</f>
        <v>0</v>
      </c>
      <c r="H213" s="177">
        <f>H211*H212</f>
        <v>0</v>
      </c>
    </row>
    <row r="214" spans="2:8" x14ac:dyDescent="0.45">
      <c r="C214" s="171"/>
      <c r="D214" s="169"/>
      <c r="E214" s="169"/>
      <c r="F214" s="170"/>
      <c r="G214" s="170"/>
      <c r="H214" s="170"/>
    </row>
    <row r="215" spans="2:8" x14ac:dyDescent="0.45">
      <c r="C215" s="171"/>
      <c r="D215" s="169"/>
      <c r="E215" s="169"/>
      <c r="F215" s="170"/>
      <c r="G215" s="170"/>
      <c r="H215" s="170"/>
    </row>
    <row r="216" spans="2:8" x14ac:dyDescent="0.45">
      <c r="C216" s="171"/>
      <c r="D216" s="169"/>
      <c r="E216" s="169"/>
      <c r="F216" s="170"/>
      <c r="G216" s="170"/>
      <c r="H216" s="170"/>
    </row>
    <row r="217" spans="2:8" x14ac:dyDescent="0.45">
      <c r="D217" s="169"/>
      <c r="E217" s="169"/>
      <c r="F217" s="170"/>
      <c r="G217" s="170"/>
      <c r="H217" s="170"/>
    </row>
    <row r="218" spans="2:8" ht="21" x14ac:dyDescent="0.45">
      <c r="B218" s="115" t="s">
        <v>90</v>
      </c>
      <c r="C218" s="115"/>
      <c r="D218" s="115"/>
    </row>
    <row r="219" spans="2:8" ht="19.5" thickBot="1" x14ac:dyDescent="0.5">
      <c r="E219" s="367" t="s">
        <v>79</v>
      </c>
      <c r="F219" s="367"/>
      <c r="G219" s="367"/>
      <c r="H219" s="367"/>
    </row>
    <row r="220" spans="2:8" ht="19.5" thickBot="1" x14ac:dyDescent="0.5">
      <c r="C220" s="89" t="s">
        <v>7</v>
      </c>
      <c r="D220" s="255" t="s">
        <v>66</v>
      </c>
      <c r="E220" s="255" t="s">
        <v>67</v>
      </c>
      <c r="F220" s="182" t="s">
        <v>68</v>
      </c>
      <c r="G220" s="182" t="s">
        <v>69</v>
      </c>
      <c r="H220" s="183" t="s">
        <v>70</v>
      </c>
    </row>
    <row r="221" spans="2:8" x14ac:dyDescent="0.45">
      <c r="C221" s="187" t="s">
        <v>71</v>
      </c>
      <c r="D221" s="188">
        <f>D213</f>
        <v>0</v>
      </c>
      <c r="E221" s="188">
        <f>E213</f>
        <v>0</v>
      </c>
      <c r="F221" s="188">
        <f>F213</f>
        <v>0</v>
      </c>
      <c r="G221" s="188">
        <f>G213</f>
        <v>0</v>
      </c>
      <c r="H221" s="189">
        <f>H213</f>
        <v>0</v>
      </c>
    </row>
    <row r="222" spans="2:8" ht="19.5" thickBot="1" x14ac:dyDescent="0.5">
      <c r="C222" s="190" t="s">
        <v>72</v>
      </c>
      <c r="D222" s="191">
        <f>D204</f>
        <v>0</v>
      </c>
      <c r="E222" s="191">
        <f>E204</f>
        <v>0</v>
      </c>
      <c r="F222" s="191">
        <f>F204</f>
        <v>0</v>
      </c>
      <c r="G222" s="191">
        <f>G204</f>
        <v>0</v>
      </c>
      <c r="H222" s="192">
        <f>H204</f>
        <v>0</v>
      </c>
    </row>
    <row r="223" spans="2:8" x14ac:dyDescent="0.45">
      <c r="C223" s="193" t="s">
        <v>73</v>
      </c>
      <c r="D223" s="194">
        <f>D221-D222</f>
        <v>0</v>
      </c>
      <c r="E223" s="194">
        <f>E221-E222</f>
        <v>0</v>
      </c>
      <c r="F223" s="195">
        <f>F221-F222</f>
        <v>0</v>
      </c>
      <c r="G223" s="195">
        <f>G221-G222</f>
        <v>0</v>
      </c>
      <c r="H223" s="196">
        <f>H221-H222</f>
        <v>0</v>
      </c>
    </row>
    <row r="224" spans="2:8" ht="19.5" thickBot="1" x14ac:dyDescent="0.5">
      <c r="C224" s="197" t="s">
        <v>74</v>
      </c>
      <c r="D224" s="198"/>
      <c r="E224" s="198"/>
      <c r="F224" s="176"/>
      <c r="G224" s="176"/>
      <c r="H224" s="177"/>
    </row>
    <row r="225" spans="3:8" ht="19.5" thickBot="1" x14ac:dyDescent="0.5">
      <c r="C225" s="106" t="s">
        <v>75</v>
      </c>
      <c r="D225" s="184">
        <f>D223-D224</f>
        <v>0</v>
      </c>
      <c r="E225" s="184">
        <f>E223-E224</f>
        <v>0</v>
      </c>
      <c r="F225" s="185">
        <f>F223-F224</f>
        <v>0</v>
      </c>
      <c r="G225" s="185">
        <f>G223-G224</f>
        <v>0</v>
      </c>
      <c r="H225" s="186">
        <f>H223-H224</f>
        <v>0</v>
      </c>
    </row>
    <row r="227" spans="3:8" x14ac:dyDescent="0.45">
      <c r="C227" s="86" t="s">
        <v>129</v>
      </c>
    </row>
    <row r="228" spans="3:8" ht="19.5" thickBot="1" x14ac:dyDescent="0.5"/>
    <row r="229" spans="3:8" x14ac:dyDescent="0.45">
      <c r="C229" s="103" t="s">
        <v>18</v>
      </c>
      <c r="D229" s="368" t="s">
        <v>130</v>
      </c>
      <c r="E229" s="361"/>
      <c r="F229" s="360" t="s">
        <v>131</v>
      </c>
      <c r="G229" s="361"/>
      <c r="H229" s="366" t="s">
        <v>16</v>
      </c>
    </row>
    <row r="230" spans="3:8" ht="19.5" thickBot="1" x14ac:dyDescent="0.5">
      <c r="C230" s="106"/>
      <c r="D230" s="116" t="s">
        <v>132</v>
      </c>
      <c r="E230" s="117" t="s">
        <v>61</v>
      </c>
      <c r="F230" s="116" t="s">
        <v>133</v>
      </c>
      <c r="G230" s="117" t="s">
        <v>61</v>
      </c>
      <c r="H230" s="369"/>
    </row>
    <row r="231" spans="3:8" x14ac:dyDescent="0.45">
      <c r="C231" s="118" t="s">
        <v>134</v>
      </c>
      <c r="D231" s="203">
        <f>H231</f>
        <v>0</v>
      </c>
      <c r="E231" s="205">
        <v>1</v>
      </c>
      <c r="F231" s="207">
        <f>G231*H231</f>
        <v>0</v>
      </c>
      <c r="G231" s="51">
        <v>0</v>
      </c>
      <c r="H231" s="214"/>
    </row>
    <row r="232" spans="3:8" x14ac:dyDescent="0.45">
      <c r="C232" s="119" t="s">
        <v>135</v>
      </c>
      <c r="D232" s="204">
        <f>H232*E232</f>
        <v>0</v>
      </c>
      <c r="E232" s="206">
        <v>0.35</v>
      </c>
      <c r="F232" s="207">
        <f>G232*H232</f>
        <v>0</v>
      </c>
      <c r="G232" s="52">
        <v>0.65</v>
      </c>
      <c r="H232" s="214"/>
    </row>
    <row r="233" spans="3:8" x14ac:dyDescent="0.45">
      <c r="C233" s="119" t="s">
        <v>136</v>
      </c>
      <c r="D233" s="204">
        <f t="shared" ref="D233:D240" si="10">H233*E233</f>
        <v>0</v>
      </c>
      <c r="E233" s="206">
        <v>0.8</v>
      </c>
      <c r="F233" s="207">
        <f t="shared" ref="F233:F240" si="11">G233*H233</f>
        <v>0</v>
      </c>
      <c r="G233" s="52">
        <v>0.2</v>
      </c>
      <c r="H233" s="214"/>
    </row>
    <row r="234" spans="3:8" x14ac:dyDescent="0.45">
      <c r="C234" s="119" t="s">
        <v>137</v>
      </c>
      <c r="D234" s="204">
        <f t="shared" si="10"/>
        <v>0</v>
      </c>
      <c r="E234" s="206">
        <v>0.8</v>
      </c>
      <c r="F234" s="207">
        <f t="shared" si="11"/>
        <v>0</v>
      </c>
      <c r="G234" s="52">
        <v>0.2</v>
      </c>
      <c r="H234" s="214"/>
    </row>
    <row r="235" spans="3:8" x14ac:dyDescent="0.45">
      <c r="C235" s="119" t="s">
        <v>138</v>
      </c>
      <c r="D235" s="204">
        <f t="shared" si="10"/>
        <v>0</v>
      </c>
      <c r="E235" s="206">
        <v>0</v>
      </c>
      <c r="F235" s="207">
        <f t="shared" si="11"/>
        <v>0</v>
      </c>
      <c r="G235" s="52">
        <v>1</v>
      </c>
      <c r="H235" s="214"/>
    </row>
    <row r="236" spans="3:8" x14ac:dyDescent="0.45">
      <c r="C236" s="119" t="s">
        <v>139</v>
      </c>
      <c r="D236" s="204">
        <f>H236*E236</f>
        <v>0</v>
      </c>
      <c r="E236" s="206">
        <v>0</v>
      </c>
      <c r="F236" s="207">
        <f>G236*H236</f>
        <v>0</v>
      </c>
      <c r="G236" s="52">
        <v>1</v>
      </c>
      <c r="H236" s="214"/>
    </row>
    <row r="237" spans="3:8" x14ac:dyDescent="0.45">
      <c r="C237" s="119" t="s">
        <v>189</v>
      </c>
      <c r="D237" s="204">
        <f t="shared" si="10"/>
        <v>0</v>
      </c>
      <c r="E237" s="206">
        <v>0.8</v>
      </c>
      <c r="F237" s="207">
        <f t="shared" si="11"/>
        <v>0</v>
      </c>
      <c r="G237" s="52">
        <v>0.2</v>
      </c>
      <c r="H237" s="214"/>
    </row>
    <row r="238" spans="3:8" x14ac:dyDescent="0.45">
      <c r="C238" s="119" t="s">
        <v>140</v>
      </c>
      <c r="D238" s="204">
        <f t="shared" si="10"/>
        <v>0</v>
      </c>
      <c r="E238" s="206">
        <v>1</v>
      </c>
      <c r="F238" s="207">
        <f t="shared" si="11"/>
        <v>0</v>
      </c>
      <c r="G238" s="52">
        <v>0</v>
      </c>
      <c r="H238" s="214"/>
    </row>
    <row r="239" spans="3:8" x14ac:dyDescent="0.45">
      <c r="C239" s="119" t="s">
        <v>141</v>
      </c>
      <c r="D239" s="204">
        <f t="shared" si="10"/>
        <v>0</v>
      </c>
      <c r="E239" s="206">
        <v>0.4</v>
      </c>
      <c r="F239" s="207">
        <f t="shared" si="11"/>
        <v>0</v>
      </c>
      <c r="G239" s="53">
        <v>0.6</v>
      </c>
      <c r="H239" s="214"/>
    </row>
    <row r="240" spans="3:8" ht="19.5" thickBot="1" x14ac:dyDescent="0.5">
      <c r="C240" s="120" t="s">
        <v>142</v>
      </c>
      <c r="D240" s="213">
        <f t="shared" si="10"/>
        <v>0</v>
      </c>
      <c r="E240" s="208">
        <v>0.8</v>
      </c>
      <c r="F240" s="209">
        <f t="shared" si="11"/>
        <v>0</v>
      </c>
      <c r="G240" s="53">
        <v>0.2</v>
      </c>
      <c r="H240" s="215"/>
    </row>
    <row r="241" spans="3:9" ht="21.75" thickBot="1" x14ac:dyDescent="0.5">
      <c r="C241" s="121" t="s">
        <v>143</v>
      </c>
      <c r="D241" s="210">
        <f>SUM(D231:D240)</f>
        <v>0</v>
      </c>
      <c r="E241" s="211"/>
      <c r="F241" s="31">
        <f>SUM(F231:F240)</f>
        <v>0</v>
      </c>
      <c r="G241" s="212"/>
      <c r="H241" s="124"/>
    </row>
    <row r="242" spans="3:9" x14ac:dyDescent="0.45">
      <c r="C242" s="54" t="s">
        <v>190</v>
      </c>
      <c r="D242" s="54"/>
      <c r="E242" s="55" t="e">
        <f>G242</f>
        <v>#DIV/0!</v>
      </c>
      <c r="F242" s="54"/>
      <c r="G242" s="54" t="e">
        <f>F241/(D221-D241)</f>
        <v>#DIV/0!</v>
      </c>
      <c r="H242" s="54"/>
    </row>
    <row r="243" spans="3:9" x14ac:dyDescent="0.45">
      <c r="D243" s="251"/>
    </row>
    <row r="244" spans="3:9" x14ac:dyDescent="0.45">
      <c r="C244" s="67" t="s">
        <v>191</v>
      </c>
      <c r="D244" s="65" t="s">
        <v>66</v>
      </c>
      <c r="E244" s="65" t="s">
        <v>67</v>
      </c>
      <c r="F244" s="65" t="s">
        <v>68</v>
      </c>
      <c r="G244" s="65" t="s">
        <v>69</v>
      </c>
      <c r="H244" s="65" t="s">
        <v>70</v>
      </c>
    </row>
    <row r="245" spans="3:9" x14ac:dyDescent="0.45">
      <c r="C245" s="65" t="s">
        <v>192</v>
      </c>
      <c r="D245" s="253">
        <f>SUMPRODUCT(E231:E240,D194:D203)</f>
        <v>0</v>
      </c>
      <c r="E245" s="254">
        <f>SUMPRODUCT(E231:E240,E194:E203)</f>
        <v>0</v>
      </c>
      <c r="F245" s="254">
        <f>SUMPRODUCT(E231:E240,F194:F203)</f>
        <v>0</v>
      </c>
      <c r="G245" s="254">
        <f>SUMPRODUCT(E231:E240,G194:G203)</f>
        <v>0</v>
      </c>
      <c r="H245" s="254">
        <f>SUMPRODUCT(E231:E240,H194:H203)</f>
        <v>0</v>
      </c>
    </row>
    <row r="246" spans="3:9" x14ac:dyDescent="0.45">
      <c r="C246" s="65" t="s">
        <v>193</v>
      </c>
      <c r="D246" s="65">
        <f>SUMPRODUCT(G231:G240,D194:D203)</f>
        <v>0</v>
      </c>
      <c r="E246" s="65">
        <f>SUMPRODUCT(G231:G240,E194:E203)</f>
        <v>0</v>
      </c>
      <c r="F246" s="65">
        <f>SUMPRODUCT(G231:G240,F194:F203)</f>
        <v>0</v>
      </c>
      <c r="G246" s="65">
        <f>SUMPRODUCT(G231:G240,G194:G203)</f>
        <v>0</v>
      </c>
      <c r="H246" s="65">
        <f>SUMPRODUCT(G231:G240,H194:H203)</f>
        <v>0</v>
      </c>
    </row>
    <row r="247" spans="3:9" x14ac:dyDescent="0.45">
      <c r="C247" s="65" t="s">
        <v>194</v>
      </c>
      <c r="D247" s="252" t="e">
        <f>D246/(D221-D245)</f>
        <v>#DIV/0!</v>
      </c>
      <c r="E247" s="65" t="e">
        <f>E246/(E221-E245)</f>
        <v>#DIV/0!</v>
      </c>
      <c r="F247" s="65" t="e">
        <f>F246/(F221-F245)</f>
        <v>#DIV/0!</v>
      </c>
      <c r="G247" s="65" t="e">
        <f>G246/(G221-G245)</f>
        <v>#DIV/0!</v>
      </c>
      <c r="H247" s="65" t="e">
        <f>H246/(H221-H245)</f>
        <v>#DIV/0!</v>
      </c>
    </row>
    <row r="248" spans="3:9" x14ac:dyDescent="0.45">
      <c r="C248" s="56"/>
    </row>
    <row r="249" spans="3:9" ht="19.5" thickBot="1" x14ac:dyDescent="0.5">
      <c r="C249" s="56"/>
    </row>
    <row r="250" spans="3:9" ht="19.5" thickBot="1" x14ac:dyDescent="0.5">
      <c r="C250" s="72" t="s">
        <v>7</v>
      </c>
      <c r="D250" s="14" t="s">
        <v>144</v>
      </c>
      <c r="E250" s="14" t="s">
        <v>66</v>
      </c>
      <c r="F250" s="73" t="s">
        <v>67</v>
      </c>
      <c r="G250" s="73" t="s">
        <v>68</v>
      </c>
      <c r="H250" s="73" t="s">
        <v>69</v>
      </c>
      <c r="I250" s="73" t="s">
        <v>70</v>
      </c>
    </row>
    <row r="251" spans="3:9" x14ac:dyDescent="0.45">
      <c r="C251" s="72" t="s">
        <v>76</v>
      </c>
      <c r="D251" s="221"/>
      <c r="E251" s="217"/>
      <c r="F251" s="233"/>
      <c r="G251" s="228"/>
      <c r="H251" s="233"/>
      <c r="I251" s="233"/>
    </row>
    <row r="252" spans="3:9" x14ac:dyDescent="0.45">
      <c r="C252" s="6" t="s">
        <v>75</v>
      </c>
      <c r="D252" s="222"/>
      <c r="E252" s="59">
        <f>D225</f>
        <v>0</v>
      </c>
      <c r="F252" s="234">
        <f>E225</f>
        <v>0</v>
      </c>
      <c r="G252" s="60">
        <f>F225</f>
        <v>0</v>
      </c>
      <c r="H252" s="234">
        <f>G225</f>
        <v>0</v>
      </c>
      <c r="I252" s="234">
        <f>H225</f>
        <v>0</v>
      </c>
    </row>
    <row r="253" spans="3:9" x14ac:dyDescent="0.45">
      <c r="C253" s="6" t="s">
        <v>204</v>
      </c>
      <c r="D253" s="223"/>
      <c r="E253" s="59">
        <f>D198</f>
        <v>0</v>
      </c>
      <c r="F253" s="234">
        <f>E253</f>
        <v>0</v>
      </c>
      <c r="G253" s="60">
        <f>F253</f>
        <v>0</v>
      </c>
      <c r="H253" s="234">
        <f>G253</f>
        <v>0</v>
      </c>
      <c r="I253" s="234">
        <f>H253</f>
        <v>0</v>
      </c>
    </row>
    <row r="254" spans="3:9" x14ac:dyDescent="0.45">
      <c r="C254" s="6" t="s">
        <v>145</v>
      </c>
      <c r="D254" s="224"/>
      <c r="E254" s="59"/>
      <c r="F254" s="235"/>
      <c r="G254" s="229"/>
      <c r="H254" s="235"/>
      <c r="I254" s="235"/>
    </row>
    <row r="255" spans="3:9" x14ac:dyDescent="0.45">
      <c r="C255" s="6" t="s">
        <v>205</v>
      </c>
      <c r="D255" s="224"/>
      <c r="E255" s="218"/>
      <c r="F255" s="235"/>
      <c r="G255" s="229"/>
      <c r="H255" s="235"/>
      <c r="I255" s="235"/>
    </row>
    <row r="256" spans="3:9" ht="19.5" thickBot="1" x14ac:dyDescent="0.5">
      <c r="C256" s="50" t="s">
        <v>203</v>
      </c>
      <c r="D256" s="225"/>
      <c r="E256" s="219"/>
      <c r="F256" s="236"/>
      <c r="G256" s="230"/>
      <c r="H256" s="236"/>
      <c r="I256" s="236"/>
    </row>
    <row r="257" spans="3:9" ht="19.5" thickBot="1" x14ac:dyDescent="0.5">
      <c r="C257" s="89" t="s">
        <v>146</v>
      </c>
      <c r="D257" s="226">
        <f>SUM(D254:D256)</f>
        <v>0</v>
      </c>
      <c r="E257" s="220">
        <f>SUM(E251:E256)</f>
        <v>0</v>
      </c>
      <c r="F257" s="237">
        <f>SUM(F251:F256)</f>
        <v>0</v>
      </c>
      <c r="G257" s="231">
        <f>SUM(G251:G256)</f>
        <v>0</v>
      </c>
      <c r="H257" s="237">
        <f>SUM(H251:H256)</f>
        <v>0</v>
      </c>
      <c r="I257" s="237">
        <f>SUM(I251:I256)</f>
        <v>0</v>
      </c>
    </row>
    <row r="258" spans="3:9" x14ac:dyDescent="0.45">
      <c r="C258" s="72" t="s">
        <v>147</v>
      </c>
      <c r="D258" s="221"/>
      <c r="E258" s="217"/>
      <c r="F258" s="233"/>
      <c r="G258" s="228"/>
      <c r="H258" s="233"/>
      <c r="I258" s="233"/>
    </row>
    <row r="259" spans="3:9" x14ac:dyDescent="0.45">
      <c r="C259" s="6" t="s">
        <v>77</v>
      </c>
      <c r="D259" s="224"/>
      <c r="F259" s="239"/>
      <c r="H259" s="239"/>
      <c r="I259" s="239"/>
    </row>
    <row r="260" spans="3:9" x14ac:dyDescent="0.45">
      <c r="C260" s="6" t="s">
        <v>78</v>
      </c>
      <c r="D260" s="224"/>
      <c r="F260" s="239"/>
      <c r="H260" s="239"/>
      <c r="I260" s="239"/>
    </row>
    <row r="261" spans="3:9" x14ac:dyDescent="0.45">
      <c r="C261" s="6" t="s">
        <v>148</v>
      </c>
      <c r="D261" s="223"/>
      <c r="E261" s="59"/>
      <c r="F261" s="234"/>
      <c r="G261" s="60"/>
      <c r="H261" s="234"/>
      <c r="I261" s="234"/>
    </row>
    <row r="262" spans="3:9" x14ac:dyDescent="0.45">
      <c r="C262" s="6" t="s">
        <v>149</v>
      </c>
      <c r="D262" s="222"/>
      <c r="E262" s="59">
        <f>0.25*E252</f>
        <v>0</v>
      </c>
      <c r="F262" s="234">
        <f>0.25*F252</f>
        <v>0</v>
      </c>
      <c r="G262" s="60">
        <f>0.25*G252</f>
        <v>0</v>
      </c>
      <c r="H262" s="234">
        <f>0.25*H252</f>
        <v>0</v>
      </c>
      <c r="I262" s="234">
        <f>0.25*I252</f>
        <v>0</v>
      </c>
    </row>
    <row r="263" spans="3:9" ht="19.5" thickBot="1" x14ac:dyDescent="0.5">
      <c r="C263" s="50" t="s">
        <v>150</v>
      </c>
      <c r="D263" s="227"/>
      <c r="E263" s="219"/>
      <c r="F263" s="238"/>
      <c r="G263" s="232"/>
      <c r="H263" s="238"/>
      <c r="I263" s="238"/>
    </row>
    <row r="264" spans="3:9" ht="19.5" thickBot="1" x14ac:dyDescent="0.5">
      <c r="C264" s="89" t="s">
        <v>151</v>
      </c>
      <c r="D264" s="57">
        <f>SUM(D259:D263)</f>
        <v>0</v>
      </c>
      <c r="E264" s="57">
        <f>SUM(E259:E263)</f>
        <v>0</v>
      </c>
      <c r="F264" s="58">
        <f>SUM(F259:F263)</f>
        <v>0</v>
      </c>
      <c r="G264" s="58">
        <f>SUM(G259:G263)</f>
        <v>0</v>
      </c>
      <c r="H264" s="58">
        <f t="shared" ref="H264:I264" si="12">SUM(H259:H263)</f>
        <v>0</v>
      </c>
      <c r="I264" s="58">
        <f t="shared" si="12"/>
        <v>0</v>
      </c>
    </row>
    <row r="265" spans="3:9" ht="19.5" thickBot="1" x14ac:dyDescent="0.5">
      <c r="C265" s="122" t="s">
        <v>152</v>
      </c>
      <c r="D265" s="57"/>
      <c r="E265" s="57">
        <f>E257-E264</f>
        <v>0</v>
      </c>
      <c r="F265" s="61">
        <f>F257-F264</f>
        <v>0</v>
      </c>
      <c r="G265" s="58">
        <f>G257-G264</f>
        <v>0</v>
      </c>
      <c r="H265" s="58">
        <f>H257-H264</f>
        <v>0</v>
      </c>
      <c r="I265" s="237">
        <f>I257-I264</f>
        <v>0</v>
      </c>
    </row>
    <row r="266" spans="3:9" ht="19.5" thickBot="1" x14ac:dyDescent="0.5">
      <c r="C266" s="122" t="s">
        <v>153</v>
      </c>
      <c r="D266" s="57"/>
      <c r="E266" s="57">
        <f>E265</f>
        <v>0</v>
      </c>
      <c r="F266" s="58">
        <f>F265+E266</f>
        <v>0</v>
      </c>
      <c r="G266" s="58">
        <f>G265+F266</f>
        <v>0</v>
      </c>
      <c r="H266" s="58">
        <f>H265+G266</f>
        <v>0</v>
      </c>
      <c r="I266" s="237">
        <f>I265+H266</f>
        <v>0</v>
      </c>
    </row>
  </sheetData>
  <mergeCells count="43">
    <mergeCell ref="D184:E184"/>
    <mergeCell ref="H229:H230"/>
    <mergeCell ref="F229:G229"/>
    <mergeCell ref="D229:E229"/>
    <mergeCell ref="B208:E208"/>
    <mergeCell ref="E219:H219"/>
    <mergeCell ref="F45:F46"/>
    <mergeCell ref="B84:G84"/>
    <mergeCell ref="B130:E130"/>
    <mergeCell ref="B191:E191"/>
    <mergeCell ref="F191:H191"/>
    <mergeCell ref="D86:E86"/>
    <mergeCell ref="E167:F167"/>
    <mergeCell ref="E168:F168"/>
    <mergeCell ref="E169:F169"/>
    <mergeCell ref="E170:F170"/>
    <mergeCell ref="D186:E186"/>
    <mergeCell ref="D187:E187"/>
    <mergeCell ref="E116:E117"/>
    <mergeCell ref="F116:F117"/>
    <mergeCell ref="D185:E185"/>
    <mergeCell ref="D183:E183"/>
    <mergeCell ref="B2:D2"/>
    <mergeCell ref="B5:B6"/>
    <mergeCell ref="C5:C6"/>
    <mergeCell ref="D5:D6"/>
    <mergeCell ref="E5:E6"/>
    <mergeCell ref="G116:G117"/>
    <mergeCell ref="D116:D117"/>
    <mergeCell ref="F5:J5"/>
    <mergeCell ref="B32:B33"/>
    <mergeCell ref="C32:C33"/>
    <mergeCell ref="D32:D33"/>
    <mergeCell ref="E32:F32"/>
    <mergeCell ref="B57:B58"/>
    <mergeCell ref="C57:C58"/>
    <mergeCell ref="D57:D58"/>
    <mergeCell ref="E57:E58"/>
    <mergeCell ref="F57:F58"/>
    <mergeCell ref="B45:B46"/>
    <mergeCell ref="C45:C46"/>
    <mergeCell ref="D45:D46"/>
    <mergeCell ref="E45:E46"/>
  </mergeCells>
  <pageMargins left="0.7" right="0.7" top="0.75" bottom="0.75" header="0.3" footer="0.3"/>
  <pageSetup paperSize="9" orientation="portrait" r:id="rId1"/>
  <ignoredErrors>
    <ignoredError sqref="F9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209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10</xdr:col>
                    <xdr:colOff>314325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10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10</xdr:col>
                    <xdr:colOff>333375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11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10</xdr:col>
                    <xdr:colOff>323850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12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10</xdr:col>
                    <xdr:colOff>314325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13" r:id="rId8" name="Check Box 5">
              <controlPr defaultSize="0" autoFill="0" autoLine="0" autoPict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533400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ict</vt:lpstr>
      <vt:lpstr>صنعتی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incub-prog</dc:creator>
  <cp:lastModifiedBy>کارشناس نظارت مرکز رشد- حسامی فهیمه</cp:lastModifiedBy>
  <cp:lastPrinted>2008-03-10T11:13:08Z</cp:lastPrinted>
  <dcterms:created xsi:type="dcterms:W3CDTF">2006-05-29T06:46:29Z</dcterms:created>
  <dcterms:modified xsi:type="dcterms:W3CDTF">2015-08-08T05:05:58Z</dcterms:modified>
</cp:coreProperties>
</file>